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75" tabRatio="825" activeTab="0"/>
  </bookViews>
  <sheets>
    <sheet name="QR" sheetId="1" r:id="rId1"/>
    <sheet name="QR_BS" sheetId="2" r:id="rId2"/>
    <sheet name="Notes" sheetId="3" r:id="rId3"/>
  </sheets>
  <externalReferences>
    <externalReference r:id="rId6"/>
  </externalReferences>
  <definedNames>
    <definedName name="_xlnm.Print_Area" localSheetId="2">'Notes'!$A$1:$I$157</definedName>
    <definedName name="_xlnm.Print_Titles" localSheetId="0">'QR'!$7:$15</definedName>
  </definedNames>
  <calcPr fullCalcOnLoad="1" refMode="R1C1"/>
</workbook>
</file>

<file path=xl/sharedStrings.xml><?xml version="1.0" encoding="utf-8"?>
<sst xmlns="http://schemas.openxmlformats.org/spreadsheetml/2006/main" count="231" uniqueCount="196">
  <si>
    <t>CONSOLIDATED BALANCE SHEET</t>
  </si>
  <si>
    <t>Total</t>
  </si>
  <si>
    <t>RM</t>
  </si>
  <si>
    <t>Taxation</t>
  </si>
  <si>
    <t>Exceptional item</t>
  </si>
  <si>
    <t>Reserves</t>
  </si>
  <si>
    <t>Current year's provision</t>
  </si>
  <si>
    <t>Investment</t>
  </si>
  <si>
    <t>Dividend</t>
  </si>
  <si>
    <t>Plantation</t>
  </si>
  <si>
    <t>Malaysia</t>
  </si>
  <si>
    <t>-</t>
  </si>
  <si>
    <t>1.</t>
  </si>
  <si>
    <t>2.</t>
  </si>
  <si>
    <t>3.</t>
  </si>
  <si>
    <t>4.</t>
  </si>
  <si>
    <t>5.</t>
  </si>
  <si>
    <t>6.</t>
  </si>
  <si>
    <t>Turnover</t>
  </si>
  <si>
    <t>KLUANG RUBBER COMPANY (MALAYA) BERHAD</t>
  </si>
  <si>
    <t>QUARTERLY REPORT</t>
  </si>
  <si>
    <t>The figures have not been audited.</t>
  </si>
  <si>
    <t>CONSOLIDATED INCOME STATEMENT</t>
  </si>
  <si>
    <t>INDIVIDUAL QUARTER</t>
  </si>
  <si>
    <t>CUMULATIVE QUARTER</t>
  </si>
  <si>
    <t>Preceding year</t>
  </si>
  <si>
    <t>Current year</t>
  </si>
  <si>
    <t>corresponding</t>
  </si>
  <si>
    <t>quarter</t>
  </si>
  <si>
    <t>to date</t>
  </si>
  <si>
    <t>period</t>
  </si>
  <si>
    <t>RM'000</t>
  </si>
  <si>
    <t>(a)</t>
  </si>
  <si>
    <t>N/A</t>
  </si>
  <si>
    <t>(b)</t>
  </si>
  <si>
    <t>Investment income</t>
  </si>
  <si>
    <t>(c)</t>
  </si>
  <si>
    <t>Depreciation and amortisation</t>
  </si>
  <si>
    <t>(d)</t>
  </si>
  <si>
    <t>(e)</t>
  </si>
  <si>
    <t>(f)</t>
  </si>
  <si>
    <t>(g)</t>
  </si>
  <si>
    <t>(h)</t>
  </si>
  <si>
    <t>(i)</t>
  </si>
  <si>
    <t xml:space="preserve">      deducting minority</t>
  </si>
  <si>
    <t xml:space="preserve">       interests </t>
  </si>
  <si>
    <t xml:space="preserve">  </t>
  </si>
  <si>
    <t>(j)</t>
  </si>
  <si>
    <t>(k)</t>
  </si>
  <si>
    <t>(i)     Extraordinary items</t>
  </si>
  <si>
    <t>(iii)   Extraordinary items</t>
  </si>
  <si>
    <t xml:space="preserve">          attributable to</t>
  </si>
  <si>
    <t xml:space="preserve"> </t>
  </si>
  <si>
    <t xml:space="preserve">          company</t>
  </si>
  <si>
    <t>(l)</t>
  </si>
  <si>
    <t>(ii)   Fully diluted (based</t>
  </si>
  <si>
    <t xml:space="preserve">        on ……….. Ordinary</t>
  </si>
  <si>
    <t xml:space="preserve">        shares) (sen)</t>
  </si>
  <si>
    <t>As at</t>
  </si>
  <si>
    <t>As at end</t>
  </si>
  <si>
    <t>preceding</t>
  </si>
  <si>
    <t>of current</t>
  </si>
  <si>
    <t>financial</t>
  </si>
  <si>
    <t>year end</t>
  </si>
  <si>
    <t>Investment in Associated Companies</t>
  </si>
  <si>
    <t>Intangible Assets</t>
  </si>
  <si>
    <t>Current Assets</t>
  </si>
  <si>
    <t xml:space="preserve">   Short Term Investments</t>
  </si>
  <si>
    <t xml:space="preserve">   Cash and short term deposits</t>
  </si>
  <si>
    <t>Current Liabilities</t>
  </si>
  <si>
    <t xml:space="preserve">   Short Term Borrowings</t>
  </si>
  <si>
    <t xml:space="preserve">   Proposed Dividend</t>
  </si>
  <si>
    <t xml:space="preserve">   Provision for Taxation</t>
  </si>
  <si>
    <t>Net Current Assets</t>
  </si>
  <si>
    <t>Shareholders' Funds</t>
  </si>
  <si>
    <t>Share Capital</t>
  </si>
  <si>
    <t xml:space="preserve">   Share Premium</t>
  </si>
  <si>
    <t xml:space="preserve">   Revaluation Reserve</t>
  </si>
  <si>
    <t xml:space="preserve">   Capital Reserve</t>
  </si>
  <si>
    <t xml:space="preserve">   Exchange Fluctuation Reserve</t>
  </si>
  <si>
    <t xml:space="preserve">   Cultivation and Replacement Reserves</t>
  </si>
  <si>
    <t xml:space="preserve">   General Reserve</t>
  </si>
  <si>
    <t xml:space="preserve">   Retained Profits</t>
  </si>
  <si>
    <t>Minority Interests</t>
  </si>
  <si>
    <t>Long Term Borrowings</t>
  </si>
  <si>
    <t>Other Long Term Liabilities</t>
  </si>
  <si>
    <t>NOTES</t>
  </si>
  <si>
    <t>Accounting Policies</t>
  </si>
  <si>
    <t>Exceptional Items</t>
  </si>
  <si>
    <t>Extraordinary items</t>
  </si>
  <si>
    <t>Profit on sale of investments and/or properties</t>
  </si>
  <si>
    <t>Quoted securities</t>
  </si>
  <si>
    <t xml:space="preserve">    Total investment at cost</t>
  </si>
  <si>
    <t xml:space="preserve">    Total investment at carrying value/book value </t>
  </si>
  <si>
    <t>Changes in the Composition of the Group</t>
  </si>
  <si>
    <t>Status of Corporate Proposals</t>
  </si>
  <si>
    <t>issue of this quarterly report.</t>
  </si>
  <si>
    <t>Changes in Debt and Equity</t>
  </si>
  <si>
    <t>Group Borrowings and Debt Securities</t>
  </si>
  <si>
    <t>Off Balance Sheet Financial Instruments</t>
  </si>
  <si>
    <t>Material Litigation</t>
  </si>
  <si>
    <t>Segmental Reporting</t>
  </si>
  <si>
    <t>Analysis by Geographical Location :</t>
  </si>
  <si>
    <t>Profit before</t>
  </si>
  <si>
    <t>Assets</t>
  </si>
  <si>
    <t xml:space="preserve">taxation </t>
  </si>
  <si>
    <t>Employed</t>
  </si>
  <si>
    <t>United States</t>
  </si>
  <si>
    <t>Analysis by Activity :</t>
  </si>
  <si>
    <t>Share of associated companies</t>
  </si>
  <si>
    <t>Review of Performance</t>
  </si>
  <si>
    <t>Current Year Prospects</t>
  </si>
  <si>
    <t xml:space="preserve">    Less: Provision for diminution in value of investment</t>
  </si>
  <si>
    <t xml:space="preserve">   Property investment reserve</t>
  </si>
  <si>
    <t xml:space="preserve">   Share of associated companies reserves</t>
  </si>
  <si>
    <t>Contingent liabilities</t>
  </si>
  <si>
    <t xml:space="preserve"> - Provision for retirement benefits</t>
  </si>
  <si>
    <t>30/6/2001</t>
  </si>
  <si>
    <t xml:space="preserve">Turnover represents gross proceeds from sale of fresh fruit bunches, gross dividend </t>
  </si>
  <si>
    <t>and interest income.</t>
  </si>
  <si>
    <t>Profit Forecast and Profit Guarantee</t>
  </si>
  <si>
    <t>Revenue</t>
  </si>
  <si>
    <t>Other income</t>
  </si>
  <si>
    <t>Profit/ (loss) before finance cost, depreciation and amortisation, exceptional items, income tax, minority interests and extraordinary items</t>
  </si>
  <si>
    <t>Finance cost</t>
  </si>
  <si>
    <t>Profit/ (loss) before income tax, minority interests and extraordinary items</t>
  </si>
  <si>
    <t>Income tax</t>
  </si>
  <si>
    <t xml:space="preserve">      income tax before</t>
  </si>
  <si>
    <t>Pre-acquisition profit/ (loss), if accplicable</t>
  </si>
  <si>
    <t>Net profit/ (loss) from ordinary activities attributable to members of the Company</t>
  </si>
  <si>
    <t xml:space="preserve">          member of the</t>
  </si>
  <si>
    <t>(m)</t>
  </si>
  <si>
    <t>Net profit/ (loss) attributable to members of the Company</t>
  </si>
  <si>
    <t>30/6/2002</t>
  </si>
  <si>
    <t>Property, plant and equipment</t>
  </si>
  <si>
    <t>Other Investments</t>
  </si>
  <si>
    <t xml:space="preserve">   Inventories</t>
  </si>
  <si>
    <t xml:space="preserve">   Trade and other receivables</t>
  </si>
  <si>
    <t xml:space="preserve">   Trade and other payables</t>
  </si>
  <si>
    <t>Net tangible assets per share (RM)</t>
  </si>
  <si>
    <t>Quarterly report on consolidated results for the fourth quarter ended 30/6/2002</t>
  </si>
  <si>
    <t>Share of profits and losses of associated companies</t>
  </si>
  <si>
    <t xml:space="preserve">Profit/ (loss) before income tax, minority interests and extraordinary items </t>
  </si>
  <si>
    <t>(i)   Profit/(loss) after</t>
  </si>
  <si>
    <t>(ii)   Less: Minority interests</t>
  </si>
  <si>
    <t>(ii)    Less minority interests</t>
  </si>
  <si>
    <t xml:space="preserve">Earnings per share based on 2(m) above after deducting any provision for preference dividends, if any </t>
  </si>
  <si>
    <t>(i)  Basic (based on 2,006,385 Ordinary shares (sen)</t>
  </si>
  <si>
    <t>There was no extraordinary item for the current quarter and financial year-to-date.</t>
  </si>
  <si>
    <t>Current financial</t>
  </si>
  <si>
    <t>year-to-date</t>
  </si>
  <si>
    <t>(Over)/ under provision in prior years</t>
  </si>
  <si>
    <t>Share of tax charge of associated companies</t>
  </si>
  <si>
    <t>Deferred taxation</t>
  </si>
  <si>
    <t xml:space="preserve">    Total investment at market value at end of 30 June, 2002</t>
  </si>
  <si>
    <t>7.</t>
  </si>
  <si>
    <t>There has been no change in the composition of the Group for the current quarter</t>
  </si>
  <si>
    <t>and financial year-to-date.</t>
  </si>
  <si>
    <t>8.</t>
  </si>
  <si>
    <t>9.</t>
  </si>
  <si>
    <t>10.</t>
  </si>
  <si>
    <t>There were no group borrowings and debt securities as at 30 June, 2002.</t>
  </si>
  <si>
    <t>11.</t>
  </si>
  <si>
    <t>There were no contingent liabilities as at the date of the issue of this quarterly report.</t>
  </si>
  <si>
    <t>12.</t>
  </si>
  <si>
    <t>13.</t>
  </si>
  <si>
    <t>There was no pending material litigation as at the date of the issue of this quarterly</t>
  </si>
  <si>
    <t>report.</t>
  </si>
  <si>
    <t>14.</t>
  </si>
  <si>
    <t>15.</t>
  </si>
  <si>
    <t>16.</t>
  </si>
  <si>
    <t>17.</t>
  </si>
  <si>
    <t>Material Subsequent Events</t>
  </si>
  <si>
    <t xml:space="preserve">As at the date of the issue of this quarterly report, there were no material events </t>
  </si>
  <si>
    <t xml:space="preserve">subsequent to the end of the period covered by this report that have not been </t>
  </si>
  <si>
    <t>reflected in the financial statement for the said period.</t>
  </si>
  <si>
    <t>18.</t>
  </si>
  <si>
    <t>Seasonality or Cyclicality of Operations</t>
  </si>
  <si>
    <t>volatility of the selling price of crude palm oil. The production of fresh fruit bunches</t>
  </si>
  <si>
    <t>is influenced by weather conditions, production cycle and age of the palms.</t>
  </si>
  <si>
    <t>19.</t>
  </si>
  <si>
    <t>21.</t>
  </si>
  <si>
    <t>20.</t>
  </si>
  <si>
    <t xml:space="preserve">The revenue and earnings are impacted by the production of fresh fruit bunches and </t>
  </si>
  <si>
    <t>There is no profit forecast or profit guarantee.</t>
  </si>
  <si>
    <t xml:space="preserve">The Group's effective rate is significantly lower than the statutory rate principally </t>
  </si>
  <si>
    <t>b) Summary of details of all investments in quoted securities as at 30 June, 2002 :</t>
  </si>
  <si>
    <t>Material Changes in the Quarterly Results compared to the Results of the Immediate</t>
  </si>
  <si>
    <t>Preceding Quarter</t>
  </si>
  <si>
    <t>There were no financial instruments with off balance sheet risk as at the date of the</t>
  </si>
  <si>
    <t>due to an overseas subsidiary's profit and certain income in overseas associated</t>
  </si>
  <si>
    <t>companies not subject to tax.</t>
  </si>
  <si>
    <t xml:space="preserve">There was no corporate proposal announced by the Company as at the date of the issue of </t>
  </si>
  <si>
    <t xml:space="preserve">this quarterly report. The Board of Directors has met with several merchant bankers to </t>
  </si>
  <si>
    <t>consider the various options available to the Company to meet the minimum paid-up</t>
  </si>
  <si>
    <t>capital requirement.</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</si>
</sst>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0_);_(* \(#,##0.0\);_(* &quot;-&quot;??_);_(@_)"/>
    <numFmt numFmtId="177" formatCode="_(* #,##0_);_(* \(#,##0\);_(* &quot;-&quot;??_);_(@_)"/>
    <numFmt numFmtId="178" formatCode="0.0%"/>
    <numFmt numFmtId="179" formatCode="_(* #,##0.000_);_(* \(#,##0.000\);_(* &quot;-&quot;??_);_(@_)"/>
    <numFmt numFmtId="180" formatCode="_(* #,##0.0000_);_(* \(#,##0.0000\);_(* &quot;-&quot;??_);_(@_)"/>
    <numFmt numFmtId="181" formatCode="0.0"/>
    <numFmt numFmtId="182" formatCode="0.000%"/>
    <numFmt numFmtId="183" formatCode="0.0000%"/>
    <numFmt numFmtId="184" formatCode="#,##0.0_);[Red]\(#,##0.0\)"/>
    <numFmt numFmtId="185" formatCode="#,##0.000_);[Red]\(#,##0.000\)"/>
    <numFmt numFmtId="186" formatCode="&quot;RM&quot;#,##0;\-&quot;RM&quot;#,##0"/>
    <numFmt numFmtId="187" formatCode="&quot;RM&quot;#,##0;[Red]\-&quot;RM&quot;#,##0"/>
    <numFmt numFmtId="188" formatCode="&quot;RM&quot;#,##0.00;\-&quot;RM&quot;#,##0.00"/>
    <numFmt numFmtId="189" formatCode="&quot;RM&quot;#,##0.00;[Red]\-&quot;RM&quot;#,##0.00"/>
    <numFmt numFmtId="190" formatCode="_-&quot;RM&quot;* #,##0_-;\-&quot;RM&quot;* #,##0_-;_-&quot;RM&quot;* &quot;-&quot;_-;_-@_-"/>
    <numFmt numFmtId="191" formatCode="_-* #,##0_-;\-* #,##0_-;_-* &quot;-&quot;_-;_-@_-"/>
    <numFmt numFmtId="192" formatCode="_-&quot;RM&quot;* #,##0.00_-;\-&quot;RM&quot;* #,##0.00_-;_-&quot;RM&quot;* &quot;-&quot;??_-;_-@_-"/>
    <numFmt numFmtId="193" formatCode="_-* #,##0.00_-;\-* #,##0.00_-;_-* &quot;-&quot;??_-;_-@_-"/>
    <numFmt numFmtId="194" formatCode="_(* #,##0.0_);_(* \(#,##0.0\);_(* &quot;-&quot;_);_(@_)"/>
    <numFmt numFmtId="195" formatCode="_(* #,##0.00_);_(* \(#,##0.00\);_(* &quot;-&quot;_);_(@_)"/>
    <numFmt numFmtId="196" formatCode="_(* #,##0.000_);_(* \(#,##0.000\);_(* &quot;-&quot;_);_(@_)"/>
    <numFmt numFmtId="197" formatCode="_(* #,##0.0000_);_(* \(#,##0.0000\);_(* &quot;-&quot;_);_(@_)"/>
    <numFmt numFmtId="198" formatCode="dd\-mm\-yyyy"/>
    <numFmt numFmtId="199" formatCode="_-* #,##0.0_-;\-* #,##0.0_-;_-* &quot;-&quot;??_-;_-@_-"/>
    <numFmt numFmtId="200" formatCode="_-* #,##0_-;\-* #,##0_-;_-* &quot;-&quot;??_-;_-@_-"/>
    <numFmt numFmtId="201" formatCode="&quot;RM&quot;#,##0.00;[Red]&quot;RM&quot;#,##0.00"/>
    <numFmt numFmtId="202" formatCode="&quot;RM&quot;#,##0.0;[Red]&quot;RM&quot;#,##0.0"/>
    <numFmt numFmtId="203" formatCode="&quot;RM&quot;#,##0;[Red]&quot;RM&quot;#,##0"/>
    <numFmt numFmtId="204" formatCode="#,##0.000_);\(#,##0.000\)"/>
    <numFmt numFmtId="205" formatCode="#,##0.0000_);\(#,##0.0000\)"/>
    <numFmt numFmtId="206" formatCode="#,##0.0_);\(#,##0.0\)"/>
    <numFmt numFmtId="207" formatCode="[$SGD]\ #,##0.00"/>
    <numFmt numFmtId="208" formatCode="[$USD]\ #,##0_);\([$USD]\ #,##0\)"/>
    <numFmt numFmtId="209" formatCode="[$USD]\ #,##0.0_);\([$USD]\ #,##0.0\)"/>
    <numFmt numFmtId="210" formatCode="[$USD]\ #,##0.00_);\([$USD]\ #,##0.00\)"/>
    <numFmt numFmtId="211" formatCode="[$USD]\ #,##0_);[Red]\([$USD]\ #,##0\)"/>
    <numFmt numFmtId="212" formatCode="[$USD]\ #,##0.0_);[Red]\([$USD]\ #,##0.0\)"/>
    <numFmt numFmtId="213" formatCode="_(* #,##0.000_);_(* \(#,##0.000\);_(* &quot;-&quot;???_);_(@_)"/>
  </numFmts>
  <fonts count="8">
    <font>
      <sz val="10"/>
      <name val="Arial"/>
      <family val="0"/>
    </font>
    <font>
      <b/>
      <sz val="10"/>
      <name val="Book Antiqua"/>
      <family val="1"/>
    </font>
    <font>
      <sz val="10"/>
      <name val="Book Antiqua"/>
      <family val="1"/>
    </font>
    <font>
      <i/>
      <sz val="10"/>
      <name val="Book Antiqua"/>
      <family val="1"/>
    </font>
    <font>
      <b/>
      <sz val="11"/>
      <name val="Book Antiqua"/>
      <family val="1"/>
    </font>
    <font>
      <sz val="11"/>
      <name val="Book Antiqua"/>
      <family val="1"/>
    </font>
    <font>
      <u val="single"/>
      <sz val="11"/>
      <name val="Book Antiqua"/>
      <family val="1"/>
    </font>
    <font>
      <sz val="11"/>
      <color indexed="8"/>
      <name val="Book Antiqua"/>
      <family val="1"/>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vertical="justify"/>
    </xf>
    <xf numFmtId="0" fontId="2" fillId="0" borderId="0" xfId="0" applyFont="1" applyAlignment="1">
      <alignment horizontal="right"/>
    </xf>
    <xf numFmtId="0" fontId="2" fillId="0" borderId="0" xfId="0" applyFont="1" applyAlignment="1">
      <alignment/>
    </xf>
    <xf numFmtId="0" fontId="1" fillId="0" borderId="0" xfId="0" applyFont="1" applyAlignment="1">
      <alignment/>
    </xf>
    <xf numFmtId="0" fontId="1" fillId="0" borderId="0" xfId="0" applyFont="1" applyAlignment="1">
      <alignment vertical="justify"/>
    </xf>
    <xf numFmtId="0" fontId="1" fillId="0" borderId="0" xfId="0" applyFont="1" applyAlignment="1">
      <alignment horizontal="right"/>
    </xf>
    <xf numFmtId="41" fontId="2" fillId="0" borderId="0" xfId="0" applyNumberFormat="1" applyFont="1" applyAlignment="1">
      <alignment horizontal="right"/>
    </xf>
    <xf numFmtId="0" fontId="2" fillId="0" borderId="0" xfId="0" applyFont="1" applyAlignment="1">
      <alignment horizontal="left" vertical="justify"/>
    </xf>
    <xf numFmtId="41" fontId="2" fillId="0" borderId="0" xfId="0" applyNumberFormat="1" applyFont="1" applyAlignment="1">
      <alignment/>
    </xf>
    <xf numFmtId="0" fontId="3" fillId="0" borderId="0" xfId="0" applyFont="1" applyAlignment="1">
      <alignment/>
    </xf>
    <xf numFmtId="41" fontId="2" fillId="0" borderId="1" xfId="0" applyNumberFormat="1" applyFont="1" applyBorder="1" applyAlignment="1">
      <alignment horizontal="right"/>
    </xf>
    <xf numFmtId="41" fontId="2" fillId="0" borderId="2" xfId="0" applyNumberFormat="1" applyFont="1" applyBorder="1" applyAlignment="1">
      <alignment horizontal="right"/>
    </xf>
    <xf numFmtId="195" fontId="2" fillId="0" borderId="0" xfId="0" applyNumberFormat="1" applyFont="1" applyAlignment="1">
      <alignment horizontal="right"/>
    </xf>
    <xf numFmtId="0" fontId="2" fillId="0" borderId="0" xfId="0" applyFont="1" applyFill="1" applyAlignment="1">
      <alignment horizontal="right"/>
    </xf>
    <xf numFmtId="41" fontId="2" fillId="0" borderId="0" xfId="0" applyNumberFormat="1" applyFont="1" applyFill="1" applyAlignment="1">
      <alignment horizontal="right"/>
    </xf>
    <xf numFmtId="41" fontId="2" fillId="0" borderId="1" xfId="0" applyNumberFormat="1" applyFont="1" applyFill="1" applyBorder="1" applyAlignment="1">
      <alignment horizontal="right"/>
    </xf>
    <xf numFmtId="41" fontId="2" fillId="0" borderId="2" xfId="0" applyNumberFormat="1" applyFont="1" applyFill="1" applyBorder="1" applyAlignment="1">
      <alignment horizontal="right"/>
    </xf>
    <xf numFmtId="41" fontId="2" fillId="0" borderId="0" xfId="0" applyNumberFormat="1" applyFont="1" applyFill="1" applyAlignment="1">
      <alignment/>
    </xf>
    <xf numFmtId="0" fontId="1" fillId="0" borderId="0" xfId="0" applyFont="1" applyFill="1" applyAlignment="1">
      <alignment horizontal="right"/>
    </xf>
    <xf numFmtId="177" fontId="2" fillId="0" borderId="0" xfId="0" applyNumberFormat="1" applyFont="1" applyFill="1" applyAlignment="1">
      <alignment horizontal="right"/>
    </xf>
    <xf numFmtId="0" fontId="4" fillId="0" borderId="0" xfId="0" applyFont="1" applyFill="1" applyAlignment="1">
      <alignment horizontal="left"/>
    </xf>
    <xf numFmtId="0" fontId="5" fillId="0" borderId="0" xfId="0" applyFont="1" applyFill="1" applyAlignment="1">
      <alignment/>
    </xf>
    <xf numFmtId="0" fontId="4" fillId="0" borderId="0" xfId="0" applyFont="1" applyFill="1" applyAlignment="1">
      <alignment/>
    </xf>
    <xf numFmtId="41" fontId="5" fillId="0" borderId="0" xfId="0" applyNumberFormat="1" applyFont="1" applyFill="1" applyAlignment="1">
      <alignment/>
    </xf>
    <xf numFmtId="41" fontId="5" fillId="0" borderId="0" xfId="0" applyNumberFormat="1" applyFont="1" applyFill="1" applyAlignment="1">
      <alignment horizontal="center"/>
    </xf>
    <xf numFmtId="41" fontId="5" fillId="0" borderId="3" xfId="0" applyNumberFormat="1" applyFont="1" applyFill="1" applyBorder="1" applyAlignment="1">
      <alignment/>
    </xf>
    <xf numFmtId="41" fontId="5" fillId="0" borderId="0" xfId="0" applyNumberFormat="1" applyFont="1" applyFill="1" applyBorder="1" applyAlignment="1">
      <alignment/>
    </xf>
    <xf numFmtId="0" fontId="5" fillId="0" borderId="0" xfId="0" applyFont="1" applyFill="1" applyAlignment="1">
      <alignment horizontal="right"/>
    </xf>
    <xf numFmtId="41" fontId="5" fillId="0" borderId="0" xfId="0" applyNumberFormat="1" applyFont="1" applyFill="1" applyAlignment="1">
      <alignment horizontal="right"/>
    </xf>
    <xf numFmtId="41" fontId="5" fillId="0" borderId="0" xfId="17" applyNumberFormat="1" applyFont="1" applyFill="1" applyAlignment="1">
      <alignment/>
    </xf>
    <xf numFmtId="41" fontId="5" fillId="0" borderId="2" xfId="17" applyNumberFormat="1" applyFont="1" applyFill="1" applyBorder="1" applyAlignment="1">
      <alignment/>
    </xf>
    <xf numFmtId="177" fontId="5" fillId="0" borderId="0" xfId="17" applyNumberFormat="1" applyFont="1" applyFill="1" applyAlignment="1">
      <alignment/>
    </xf>
    <xf numFmtId="41" fontId="5" fillId="0" borderId="4" xfId="0" applyNumberFormat="1" applyFont="1" applyFill="1" applyBorder="1" applyAlignment="1">
      <alignment/>
    </xf>
    <xf numFmtId="41" fontId="5" fillId="0" borderId="0" xfId="17" applyNumberFormat="1" applyFont="1" applyFill="1" applyBorder="1" applyAlignment="1">
      <alignment/>
    </xf>
    <xf numFmtId="0" fontId="5" fillId="0" borderId="0" xfId="0" applyFont="1" applyFill="1" applyAlignment="1">
      <alignment horizontal="center"/>
    </xf>
    <xf numFmtId="0" fontId="6" fillId="0" borderId="0" xfId="0" applyFont="1" applyFill="1" applyAlignment="1">
      <alignment horizontal="center"/>
    </xf>
    <xf numFmtId="177" fontId="5" fillId="0" borderId="0" xfId="15" applyNumberFormat="1" applyFont="1" applyFill="1" applyAlignment="1">
      <alignment/>
    </xf>
    <xf numFmtId="177" fontId="5" fillId="0" borderId="2" xfId="15" applyNumberFormat="1" applyFont="1" applyFill="1" applyBorder="1" applyAlignment="1">
      <alignment/>
    </xf>
    <xf numFmtId="177" fontId="5" fillId="0" borderId="0" xfId="15" applyNumberFormat="1" applyFont="1" applyFill="1" applyBorder="1" applyAlignment="1">
      <alignment/>
    </xf>
    <xf numFmtId="49" fontId="5" fillId="0" borderId="0" xfId="0" applyNumberFormat="1" applyFont="1" applyFill="1" applyAlignment="1">
      <alignment/>
    </xf>
    <xf numFmtId="0" fontId="1" fillId="0" borderId="0" xfId="0" applyFont="1" applyFill="1" applyAlignment="1">
      <alignment horizontal="center"/>
    </xf>
    <xf numFmtId="41" fontId="2" fillId="0" borderId="3" xfId="0" applyNumberFormat="1" applyFont="1" applyFill="1" applyBorder="1" applyAlignment="1">
      <alignment horizontal="right"/>
    </xf>
    <xf numFmtId="41" fontId="2" fillId="0" borderId="4" xfId="0" applyNumberFormat="1" applyFont="1" applyFill="1" applyBorder="1" applyAlignment="1">
      <alignment horizontal="right"/>
    </xf>
    <xf numFmtId="0" fontId="1" fillId="0" borderId="0" xfId="0" applyFont="1" applyAlignment="1">
      <alignment horizontal="center"/>
    </xf>
    <xf numFmtId="49" fontId="1" fillId="0" borderId="0" xfId="0" applyNumberFormat="1" applyFont="1" applyAlignment="1">
      <alignment horizontal="center"/>
    </xf>
    <xf numFmtId="14" fontId="1" fillId="0" borderId="0" xfId="0" applyNumberFormat="1" applyFont="1" applyFill="1" applyAlignment="1" quotePrefix="1">
      <alignment horizontal="center"/>
    </xf>
    <xf numFmtId="180" fontId="2" fillId="0" borderId="3" xfId="0" applyNumberFormat="1" applyFont="1" applyBorder="1" applyAlignment="1">
      <alignment horizontal="right"/>
    </xf>
    <xf numFmtId="195" fontId="2" fillId="0" borderId="3" xfId="0" applyNumberFormat="1" applyFont="1" applyFill="1" applyBorder="1" applyAlignment="1">
      <alignment horizontal="right"/>
    </xf>
    <xf numFmtId="49" fontId="1" fillId="0" borderId="0" xfId="0" applyNumberFormat="1" applyFont="1" applyFill="1" applyAlignment="1">
      <alignment horizontal="center"/>
    </xf>
    <xf numFmtId="0" fontId="1" fillId="0" borderId="0" xfId="0" applyFont="1" applyFill="1" applyAlignment="1">
      <alignment horizontal="center"/>
    </xf>
    <xf numFmtId="0" fontId="5" fillId="0" borderId="0" xfId="20" applyFont="1">
      <alignment/>
      <protection/>
    </xf>
  </cellXfs>
  <cellStyles count="8">
    <cellStyle name="Normal" xfId="0"/>
    <cellStyle name="Comma" xfId="15"/>
    <cellStyle name="Comma [0]" xfId="16"/>
    <cellStyle name="Comma_qrtrptklu" xfId="17"/>
    <cellStyle name="Currency" xfId="18"/>
    <cellStyle name="Currency [0]" xfId="19"/>
    <cellStyle name="Normal_qrtrpt"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6</xdr:row>
      <xdr:rowOff>0</xdr:rowOff>
    </xdr:from>
    <xdr:ext cx="76200" cy="200025"/>
    <xdr:sp>
      <xdr:nvSpPr>
        <xdr:cNvPr id="1" name="TextBox 1"/>
        <xdr:cNvSpPr txBox="1">
          <a:spLocks noChangeArrowheads="1"/>
        </xdr:cNvSpPr>
      </xdr:nvSpPr>
      <xdr:spPr>
        <a:xfrm>
          <a:off x="495300" y="104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74</xdr:row>
      <xdr:rowOff>0</xdr:rowOff>
    </xdr:from>
    <xdr:to>
      <xdr:col>8</xdr:col>
      <xdr:colOff>1028700</xdr:colOff>
      <xdr:row>74</xdr:row>
      <xdr:rowOff>0</xdr:rowOff>
    </xdr:to>
    <xdr:sp>
      <xdr:nvSpPr>
        <xdr:cNvPr id="1" name="TextBox 1"/>
        <xdr:cNvSpPr txBox="1">
          <a:spLocks noChangeArrowheads="1"/>
        </xdr:cNvSpPr>
      </xdr:nvSpPr>
      <xdr:spPr>
        <a:xfrm>
          <a:off x="295275" y="14468475"/>
          <a:ext cx="4962525" cy="0"/>
        </a:xfrm>
        <a:prstGeom prst="rect">
          <a:avLst/>
        </a:prstGeom>
        <a:solidFill>
          <a:srgbClr val="FFFFFF"/>
        </a:solidFill>
        <a:ln w="9525" cmpd="sng">
          <a:noFill/>
        </a:ln>
      </xdr:spPr>
      <xdr:txBody>
        <a:bodyPr vertOverflow="clip" wrap="square"/>
        <a:p>
          <a:pPr algn="l">
            <a:defRPr/>
          </a:pPr>
          <a:r>
            <a:rPr lang="en-US" cap="none" sz="1100" b="0" i="0" u="none" baseline="0"/>
            <a:t>The revenue and earnings are impacted by the production of fresh fruit bunches and volatility of the selling price of crude oil palm oil. The production of fresh fruit bunches is influenced by weather conditions, production cycle and age of the palms.
</a:t>
          </a:r>
        </a:p>
      </xdr:txBody>
    </xdr:sp>
    <xdr:clientData/>
  </xdr:twoCellAnchor>
  <xdr:twoCellAnchor>
    <xdr:from>
      <xdr:col>1</xdr:col>
      <xdr:colOff>9525</xdr:colOff>
      <xdr:row>70</xdr:row>
      <xdr:rowOff>9525</xdr:rowOff>
    </xdr:from>
    <xdr:to>
      <xdr:col>8</xdr:col>
      <xdr:colOff>1362075</xdr:colOff>
      <xdr:row>73</xdr:row>
      <xdr:rowOff>0</xdr:rowOff>
    </xdr:to>
    <xdr:sp>
      <xdr:nvSpPr>
        <xdr:cNvPr id="2" name="TextBox 2"/>
        <xdr:cNvSpPr txBox="1">
          <a:spLocks noChangeArrowheads="1"/>
        </xdr:cNvSpPr>
      </xdr:nvSpPr>
      <xdr:spPr>
        <a:xfrm>
          <a:off x="285750" y="13639800"/>
          <a:ext cx="5305425" cy="619125"/>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122</xdr:row>
      <xdr:rowOff>66675</xdr:rowOff>
    </xdr:from>
    <xdr:to>
      <xdr:col>8</xdr:col>
      <xdr:colOff>1371600</xdr:colOff>
      <xdr:row>126</xdr:row>
      <xdr:rowOff>171450</xdr:rowOff>
    </xdr:to>
    <xdr:sp>
      <xdr:nvSpPr>
        <xdr:cNvPr id="3" name="TextBox 3"/>
        <xdr:cNvSpPr txBox="1">
          <a:spLocks noChangeArrowheads="1"/>
        </xdr:cNvSpPr>
      </xdr:nvSpPr>
      <xdr:spPr>
        <a:xfrm>
          <a:off x="285750" y="24631650"/>
          <a:ext cx="5314950" cy="942975"/>
        </a:xfrm>
        <a:prstGeom prst="rect">
          <a:avLst/>
        </a:prstGeom>
        <a:solidFill>
          <a:srgbClr val="FFFFFF"/>
        </a:solidFill>
        <a:ln w="9525" cmpd="sng">
          <a:noFill/>
        </a:ln>
      </xdr:spPr>
      <xdr:txBody>
        <a:bodyPr vertOverflow="clip" wrap="square"/>
        <a:p>
          <a:pPr algn="l">
            <a:defRPr/>
          </a:pPr>
          <a:r>
            <a:rPr lang="en-US" cap="none" sz="1100" b="0" i="0" u="none" baseline="0"/>
            <a:t>The Group's results for the quarter and financial year-to-date have been influenced by dividend income, unrealized exchange gain, better commodity price obtained and results of the associated companies which are also influenced by the aforesaid factors.</a:t>
          </a:r>
        </a:p>
      </xdr:txBody>
    </xdr:sp>
    <xdr:clientData/>
  </xdr:twoCellAnchor>
  <xdr:twoCellAnchor>
    <xdr:from>
      <xdr:col>1</xdr:col>
      <xdr:colOff>9525</xdr:colOff>
      <xdr:row>140</xdr:row>
      <xdr:rowOff>95250</xdr:rowOff>
    </xdr:from>
    <xdr:to>
      <xdr:col>8</xdr:col>
      <xdr:colOff>1371600</xdr:colOff>
      <xdr:row>146</xdr:row>
      <xdr:rowOff>190500</xdr:rowOff>
    </xdr:to>
    <xdr:sp>
      <xdr:nvSpPr>
        <xdr:cNvPr id="4" name="TextBox 4"/>
        <xdr:cNvSpPr txBox="1">
          <a:spLocks noChangeArrowheads="1"/>
        </xdr:cNvSpPr>
      </xdr:nvSpPr>
      <xdr:spPr>
        <a:xfrm>
          <a:off x="285750" y="28432125"/>
          <a:ext cx="5314950" cy="1352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 crop production of oil palm brunches will probably be lower for the new financial year due to expected tree fatigue resulting from above-average yields during the previous few years. However, the average FFB price is expected to be higher and therefore, the plantation contribution is probably expected to be the same level as current year, if not slightly higher. The results of the associated companies are expected to be affected by the state of the global economy.</a:t>
          </a:r>
        </a:p>
      </xdr:txBody>
    </xdr:sp>
    <xdr:clientData/>
  </xdr:twoCellAnchor>
  <xdr:twoCellAnchor>
    <xdr:from>
      <xdr:col>1</xdr:col>
      <xdr:colOff>28575</xdr:colOff>
      <xdr:row>12</xdr:row>
      <xdr:rowOff>0</xdr:rowOff>
    </xdr:from>
    <xdr:to>
      <xdr:col>8</xdr:col>
      <xdr:colOff>1219200</xdr:colOff>
      <xdr:row>13</xdr:row>
      <xdr:rowOff>0</xdr:rowOff>
    </xdr:to>
    <xdr:sp>
      <xdr:nvSpPr>
        <xdr:cNvPr id="5" name="TextBox 5"/>
        <xdr:cNvSpPr txBox="1">
          <a:spLocks noChangeArrowheads="1"/>
        </xdr:cNvSpPr>
      </xdr:nvSpPr>
      <xdr:spPr>
        <a:xfrm>
          <a:off x="304800" y="2133600"/>
          <a:ext cx="5143500" cy="209550"/>
        </a:xfrm>
        <a:prstGeom prst="rect">
          <a:avLst/>
        </a:prstGeom>
        <a:solidFill>
          <a:srgbClr val="FFFFFF"/>
        </a:solidFill>
        <a:ln w="9525" cmpd="sng">
          <a:noFill/>
        </a:ln>
      </xdr:spPr>
      <xdr:txBody>
        <a:bodyPr vertOverflow="clip" wrap="square"/>
        <a:p>
          <a:pPr algn="l">
            <a:defRPr/>
          </a:pPr>
          <a:r>
            <a:rPr lang="en-US" cap="none" sz="1100" b="0" i="0" u="none" baseline="0"/>
            <a:t>The was no exceptional item for the current quarter and financial year-to-date.</a:t>
          </a:r>
        </a:p>
      </xdr:txBody>
    </xdr:sp>
    <xdr:clientData/>
  </xdr:twoCellAnchor>
  <xdr:twoCellAnchor>
    <xdr:from>
      <xdr:col>1</xdr:col>
      <xdr:colOff>47625</xdr:colOff>
      <xdr:row>5</xdr:row>
      <xdr:rowOff>142875</xdr:rowOff>
    </xdr:from>
    <xdr:to>
      <xdr:col>8</xdr:col>
      <xdr:colOff>1362075</xdr:colOff>
      <xdr:row>8</xdr:row>
      <xdr:rowOff>142875</xdr:rowOff>
    </xdr:to>
    <xdr:sp>
      <xdr:nvSpPr>
        <xdr:cNvPr id="6" name="TextBox 6"/>
        <xdr:cNvSpPr txBox="1">
          <a:spLocks noChangeArrowheads="1"/>
        </xdr:cNvSpPr>
      </xdr:nvSpPr>
      <xdr:spPr>
        <a:xfrm>
          <a:off x="323850" y="1143000"/>
          <a:ext cx="5267325" cy="523875"/>
        </a:xfrm>
        <a:prstGeom prst="rect">
          <a:avLst/>
        </a:prstGeom>
        <a:solidFill>
          <a:srgbClr val="FFFFFF"/>
        </a:solidFill>
        <a:ln w="9525" cmpd="sng">
          <a:noFill/>
        </a:ln>
      </xdr:spPr>
      <xdr:txBody>
        <a:bodyPr vertOverflow="clip" wrap="square"/>
        <a:p>
          <a:pPr algn="l">
            <a:defRPr/>
          </a:pPr>
          <a:r>
            <a:rPr lang="en-US" cap="none" sz="1100" b="0" i="0" u="none" baseline="0"/>
            <a:t>The quarterly financial statements have been prepared using the same accounting policies and methods of computation as compared with the most recent annual audited financial statements.
</a:t>
          </a:r>
        </a:p>
      </xdr:txBody>
    </xdr:sp>
    <xdr:clientData/>
  </xdr:twoCellAnchor>
  <xdr:twoCellAnchor>
    <xdr:from>
      <xdr:col>1</xdr:col>
      <xdr:colOff>47625</xdr:colOff>
      <xdr:row>40</xdr:row>
      <xdr:rowOff>114300</xdr:rowOff>
    </xdr:from>
    <xdr:to>
      <xdr:col>8</xdr:col>
      <xdr:colOff>1400175</xdr:colOff>
      <xdr:row>44</xdr:row>
      <xdr:rowOff>142875</xdr:rowOff>
    </xdr:to>
    <xdr:sp>
      <xdr:nvSpPr>
        <xdr:cNvPr id="7" name="TextBox 7"/>
        <xdr:cNvSpPr txBox="1">
          <a:spLocks noChangeArrowheads="1"/>
        </xdr:cNvSpPr>
      </xdr:nvSpPr>
      <xdr:spPr>
        <a:xfrm>
          <a:off x="323850" y="7934325"/>
          <a:ext cx="5305425" cy="72390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a:t>
          </a:r>
          <a:r>
            <a:rPr lang="en-US" cap="none" sz="1100" b="0" i="0" u="none" baseline="0">
              <a:solidFill>
                <a:srgbClr val="000000"/>
              </a:solidFill>
              <a:latin typeface="Book Antiqua"/>
              <a:ea typeface="Book Antiqua"/>
              <a:cs typeface="Book Antiqua"/>
            </a:rPr>
            <a:t> was</a:t>
          </a:r>
          <a:r>
            <a:rPr lang="en-US" cap="none" sz="1100" b="0" i="0" u="none" baseline="0">
              <a:latin typeface="Book Antiqua"/>
              <a:ea typeface="Book Antiqua"/>
              <a:cs typeface="Book Antiqua"/>
            </a:rPr>
            <a:t> no purchase or disposal of quoted securities for the current quarter and financial year-to-date. The decrease in the investment in the current quarter is mainly due to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1</xdr:col>
      <xdr:colOff>47625</xdr:colOff>
      <xdr:row>153</xdr:row>
      <xdr:rowOff>123825</xdr:rowOff>
    </xdr:from>
    <xdr:to>
      <xdr:col>8</xdr:col>
      <xdr:colOff>1181100</xdr:colOff>
      <xdr:row>155</xdr:row>
      <xdr:rowOff>171450</xdr:rowOff>
    </xdr:to>
    <xdr:sp>
      <xdr:nvSpPr>
        <xdr:cNvPr id="8" name="TextBox 8"/>
        <xdr:cNvSpPr txBox="1">
          <a:spLocks noChangeArrowheads="1"/>
        </xdr:cNvSpPr>
      </xdr:nvSpPr>
      <xdr:spPr>
        <a:xfrm>
          <a:off x="323850" y="31470600"/>
          <a:ext cx="5086350" cy="466725"/>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47625</xdr:colOff>
      <xdr:row>36</xdr:row>
      <xdr:rowOff>0</xdr:rowOff>
    </xdr:from>
    <xdr:to>
      <xdr:col>8</xdr:col>
      <xdr:colOff>1371600</xdr:colOff>
      <xdr:row>38</xdr:row>
      <xdr:rowOff>0</xdr:rowOff>
    </xdr:to>
    <xdr:sp>
      <xdr:nvSpPr>
        <xdr:cNvPr id="9" name="TextBox 9"/>
        <xdr:cNvSpPr txBox="1">
          <a:spLocks noChangeArrowheads="1"/>
        </xdr:cNvSpPr>
      </xdr:nvSpPr>
      <xdr:spPr>
        <a:xfrm>
          <a:off x="323850" y="7086600"/>
          <a:ext cx="5276850" cy="371475"/>
        </a:xfrm>
        <a:prstGeom prst="rect">
          <a:avLst/>
        </a:prstGeom>
        <a:solidFill>
          <a:srgbClr val="FFFFFF"/>
        </a:solidFill>
        <a:ln w="9525" cmpd="sng">
          <a:noFill/>
        </a:ln>
      </xdr:spPr>
      <xdr:txBody>
        <a:bodyPr vertOverflow="clip" wrap="square"/>
        <a:p>
          <a:pPr algn="l">
            <a:defRPr/>
          </a:pPr>
          <a:r>
            <a:rPr lang="en-US" cap="none" sz="1100" b="0" i="0" u="none" baseline="0"/>
            <a:t>There was no sale of investments and/or properties for current quarter and 
financial year-to-date.
</a:t>
          </a:r>
        </a:p>
      </xdr:txBody>
    </xdr:sp>
    <xdr:clientData/>
  </xdr:twoCellAnchor>
  <xdr:twoCellAnchor>
    <xdr:from>
      <xdr:col>1</xdr:col>
      <xdr:colOff>76200</xdr:colOff>
      <xdr:row>115</xdr:row>
      <xdr:rowOff>200025</xdr:rowOff>
    </xdr:from>
    <xdr:to>
      <xdr:col>8</xdr:col>
      <xdr:colOff>1371600</xdr:colOff>
      <xdr:row>120</xdr:row>
      <xdr:rowOff>0</xdr:rowOff>
    </xdr:to>
    <xdr:sp>
      <xdr:nvSpPr>
        <xdr:cNvPr id="10" name="TextBox 10"/>
        <xdr:cNvSpPr txBox="1">
          <a:spLocks noChangeArrowheads="1"/>
        </xdr:cNvSpPr>
      </xdr:nvSpPr>
      <xdr:spPr>
        <a:xfrm>
          <a:off x="352425" y="23679150"/>
          <a:ext cx="5248275" cy="8477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rPr>
            <a:t>The Group's performance improved significantly over the last quarter, mainly due to higher sales turnover, interest income, unrealized exchange gain attained by a subsidiary and significantly improved performance by the associated companies. Dividend income was however, lower.</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LU_Jun02_KLSE%20Cons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R_BS"/>
      <sheetName val="QR"/>
      <sheetName val="Notes"/>
      <sheetName val="statement of equity"/>
      <sheetName val="consol"/>
      <sheetName val="adj"/>
      <sheetName val="Consol Adj"/>
      <sheetName val="Ass Working"/>
      <sheetName val="CF"/>
      <sheetName val="CF_WORK"/>
      <sheetName val="Seg"/>
      <sheetName val="Investments"/>
      <sheetName val="asso.co (table)"/>
    </sheetNames>
    <sheetDataSet>
      <sheetData sheetId="4">
        <row r="139">
          <cell r="I139">
            <v>15677712</v>
          </cell>
        </row>
      </sheetData>
      <sheetData sheetId="10">
        <row r="23">
          <cell r="B23">
            <v>3017046</v>
          </cell>
          <cell r="C23">
            <v>404457</v>
          </cell>
          <cell r="D23">
            <v>5268557</v>
          </cell>
        </row>
        <row r="24">
          <cell r="B24">
            <v>1023966</v>
          </cell>
          <cell r="C24">
            <v>2229883</v>
          </cell>
          <cell r="D24">
            <v>36236577</v>
          </cell>
        </row>
        <row r="25">
          <cell r="C25">
            <v>4546814.1194</v>
          </cell>
          <cell r="D25">
            <v>60117887.9194</v>
          </cell>
        </row>
        <row r="29">
          <cell r="B29">
            <v>3375203</v>
          </cell>
          <cell r="C29">
            <v>5158239.1194</v>
          </cell>
          <cell r="D29">
            <v>70826335.9194</v>
          </cell>
        </row>
        <row r="30">
          <cell r="C30">
            <v>-25099</v>
          </cell>
        </row>
        <row r="31">
          <cell r="C31">
            <v>220438</v>
          </cell>
          <cell r="D31">
            <v>6707106</v>
          </cell>
        </row>
        <row r="32">
          <cell r="B32">
            <v>665809</v>
          </cell>
          <cell r="C32">
            <v>1827576</v>
          </cell>
          <cell r="D32">
            <v>24089580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85"/>
  <sheetViews>
    <sheetView tabSelected="1" workbookViewId="0" topLeftCell="A59">
      <selection activeCell="G72" sqref="G72"/>
    </sheetView>
  </sheetViews>
  <sheetFormatPr defaultColWidth="9.140625" defaultRowHeight="12.75"/>
  <cols>
    <col min="1" max="1" width="2.140625" style="2" customWidth="1"/>
    <col min="2" max="2" width="3.421875" style="2" customWidth="1"/>
    <col min="3" max="3" width="23.57421875" style="3" customWidth="1"/>
    <col min="4" max="4" width="11.421875" style="16" bestFit="1" customWidth="1"/>
    <col min="5" max="5" width="13.28125" style="16" bestFit="1" customWidth="1"/>
    <col min="6" max="6" width="2.00390625" style="16" customWidth="1"/>
    <col min="7" max="7" width="11.421875" style="16" bestFit="1" customWidth="1"/>
    <col min="8" max="8" width="13.28125" style="16" bestFit="1" customWidth="1"/>
    <col min="9" max="16384" width="6.7109375" style="5" customWidth="1"/>
  </cols>
  <sheetData>
    <row r="1" ht="15">
      <c r="A1" s="1" t="s">
        <v>19</v>
      </c>
    </row>
    <row r="2" spans="1:8" s="6" customFormat="1" ht="15">
      <c r="A2" s="1" t="s">
        <v>20</v>
      </c>
      <c r="C2" s="7"/>
      <c r="D2" s="21"/>
      <c r="E2" s="21"/>
      <c r="F2" s="21"/>
      <c r="G2" s="21"/>
      <c r="H2" s="21"/>
    </row>
    <row r="4" spans="1:2" ht="13.5">
      <c r="A4" s="2" t="s">
        <v>140</v>
      </c>
      <c r="B4" s="5"/>
    </row>
    <row r="5" spans="1:2" ht="13.5">
      <c r="A5" s="2" t="s">
        <v>21</v>
      </c>
      <c r="B5" s="5"/>
    </row>
    <row r="7" spans="1:8" s="6" customFormat="1" ht="15">
      <c r="A7" s="1" t="s">
        <v>22</v>
      </c>
      <c r="C7" s="7"/>
      <c r="D7" s="21"/>
      <c r="E7" s="21"/>
      <c r="F7" s="21"/>
      <c r="G7" s="21"/>
      <c r="H7" s="21"/>
    </row>
    <row r="8" spans="1:8" s="6" customFormat="1" ht="15">
      <c r="A8" s="1"/>
      <c r="B8" s="1"/>
      <c r="C8" s="7"/>
      <c r="D8" s="21"/>
      <c r="E8" s="21"/>
      <c r="F8" s="21"/>
      <c r="G8" s="21"/>
      <c r="H8" s="21"/>
    </row>
    <row r="9" spans="1:8" s="6" customFormat="1" ht="15">
      <c r="A9" s="1"/>
      <c r="B9" s="1"/>
      <c r="C9" s="7"/>
      <c r="D9" s="52" t="s">
        <v>23</v>
      </c>
      <c r="E9" s="52"/>
      <c r="F9" s="21"/>
      <c r="G9" s="52" t="s">
        <v>24</v>
      </c>
      <c r="H9" s="52"/>
    </row>
    <row r="10" spans="1:8" s="6" customFormat="1" ht="15">
      <c r="A10" s="1"/>
      <c r="B10" s="1"/>
      <c r="C10" s="7"/>
      <c r="D10" s="43"/>
      <c r="E10" s="43" t="s">
        <v>25</v>
      </c>
      <c r="F10" s="43"/>
      <c r="G10" s="43"/>
      <c r="H10" s="43" t="s">
        <v>25</v>
      </c>
    </row>
    <row r="11" spans="1:8" s="6" customFormat="1" ht="15">
      <c r="A11" s="1"/>
      <c r="B11" s="1"/>
      <c r="C11" s="7"/>
      <c r="D11" s="43" t="s">
        <v>26</v>
      </c>
      <c r="E11" s="43" t="s">
        <v>27</v>
      </c>
      <c r="F11" s="43"/>
      <c r="G11" s="43" t="s">
        <v>26</v>
      </c>
      <c r="H11" s="43" t="s">
        <v>27</v>
      </c>
    </row>
    <row r="12" spans="1:8" s="6" customFormat="1" ht="15">
      <c r="A12" s="1"/>
      <c r="B12" s="1"/>
      <c r="C12" s="7"/>
      <c r="D12" s="43" t="s">
        <v>28</v>
      </c>
      <c r="E12" s="43" t="s">
        <v>28</v>
      </c>
      <c r="F12" s="43"/>
      <c r="G12" s="43" t="s">
        <v>29</v>
      </c>
      <c r="H12" s="43" t="s">
        <v>30</v>
      </c>
    </row>
    <row r="13" spans="1:8" s="6" customFormat="1" ht="15">
      <c r="A13" s="1"/>
      <c r="B13" s="1"/>
      <c r="C13" s="7"/>
      <c r="D13" s="51" t="s">
        <v>133</v>
      </c>
      <c r="E13" s="51" t="s">
        <v>117</v>
      </c>
      <c r="F13" s="51"/>
      <c r="G13" s="51" t="s">
        <v>133</v>
      </c>
      <c r="H13" s="51" t="s">
        <v>117</v>
      </c>
    </row>
    <row r="14" spans="1:8" s="6" customFormat="1" ht="15">
      <c r="A14" s="1"/>
      <c r="B14" s="1"/>
      <c r="C14" s="7"/>
      <c r="D14" s="43" t="s">
        <v>31</v>
      </c>
      <c r="E14" s="43" t="s">
        <v>31</v>
      </c>
      <c r="F14" s="43"/>
      <c r="G14" s="43" t="s">
        <v>31</v>
      </c>
      <c r="H14" s="43" t="s">
        <v>31</v>
      </c>
    </row>
    <row r="16" spans="1:8" ht="14.25" thickBot="1">
      <c r="A16" s="2">
        <v>1</v>
      </c>
      <c r="B16" s="2" t="s">
        <v>32</v>
      </c>
      <c r="C16" s="3" t="s">
        <v>121</v>
      </c>
      <c r="D16" s="44">
        <f>+G16-2203</f>
        <v>814</v>
      </c>
      <c r="E16" s="44">
        <v>431</v>
      </c>
      <c r="F16" s="17"/>
      <c r="G16" s="44">
        <v>3017</v>
      </c>
      <c r="H16" s="44">
        <v>2114</v>
      </c>
    </row>
    <row r="17" spans="4:8" ht="14.25" thickTop="1">
      <c r="D17" s="17"/>
      <c r="E17" s="17"/>
      <c r="F17" s="17"/>
      <c r="G17" s="17"/>
      <c r="H17" s="17"/>
    </row>
    <row r="18" spans="2:8" ht="14.25" thickBot="1">
      <c r="B18" s="2" t="s">
        <v>34</v>
      </c>
      <c r="C18" s="3" t="s">
        <v>35</v>
      </c>
      <c r="D18" s="44">
        <f>+G18-364</f>
        <v>56</v>
      </c>
      <c r="E18" s="44">
        <v>57</v>
      </c>
      <c r="F18" s="17"/>
      <c r="G18" s="44">
        <v>420</v>
      </c>
      <c r="H18" s="44">
        <v>1013</v>
      </c>
    </row>
    <row r="19" spans="4:8" ht="14.25" thickTop="1">
      <c r="D19" s="17"/>
      <c r="E19" s="17"/>
      <c r="F19" s="17"/>
      <c r="G19" s="17"/>
      <c r="H19" s="17"/>
    </row>
    <row r="20" spans="2:9" ht="14.25" thickBot="1">
      <c r="B20" s="10" t="s">
        <v>36</v>
      </c>
      <c r="C20" s="3" t="s">
        <v>122</v>
      </c>
      <c r="D20" s="44">
        <f>G20-471</f>
        <v>133</v>
      </c>
      <c r="E20" s="44">
        <v>186</v>
      </c>
      <c r="F20" s="17"/>
      <c r="G20" s="44">
        <v>604</v>
      </c>
      <c r="H20" s="44">
        <v>834</v>
      </c>
      <c r="I20" s="11"/>
    </row>
    <row r="21" spans="4:8" ht="14.25" thickTop="1">
      <c r="D21" s="17"/>
      <c r="E21" s="17"/>
      <c r="F21" s="17"/>
      <c r="G21" s="17"/>
      <c r="H21" s="17"/>
    </row>
    <row r="22" spans="1:8" ht="81">
      <c r="A22" s="10">
        <v>2</v>
      </c>
      <c r="B22" s="10" t="s">
        <v>32</v>
      </c>
      <c r="C22" s="3" t="s">
        <v>123</v>
      </c>
      <c r="D22" s="17">
        <f>G22-1054</f>
        <v>1630</v>
      </c>
      <c r="E22" s="17">
        <v>-503</v>
      </c>
      <c r="F22" s="17"/>
      <c r="G22" s="17">
        <v>2684</v>
      </c>
      <c r="H22" s="17">
        <v>152</v>
      </c>
    </row>
    <row r="23" spans="4:8" ht="13.5">
      <c r="D23" s="17"/>
      <c r="E23" s="17"/>
      <c r="F23" s="17"/>
      <c r="G23" s="17"/>
      <c r="H23" s="17"/>
    </row>
    <row r="24" spans="2:8" ht="13.5">
      <c r="B24" s="2" t="s">
        <v>34</v>
      </c>
      <c r="C24" s="3" t="s">
        <v>124</v>
      </c>
      <c r="D24" s="17">
        <v>0</v>
      </c>
      <c r="E24" s="17">
        <v>0</v>
      </c>
      <c r="F24" s="17"/>
      <c r="G24" s="17">
        <v>0</v>
      </c>
      <c r="H24" s="17" t="s">
        <v>11</v>
      </c>
    </row>
    <row r="25" spans="4:8" ht="13.5">
      <c r="D25" s="17"/>
      <c r="E25" s="17"/>
      <c r="F25" s="17"/>
      <c r="G25" s="17"/>
      <c r="H25" s="17"/>
    </row>
    <row r="26" spans="2:8" ht="27">
      <c r="B26" s="2" t="s">
        <v>36</v>
      </c>
      <c r="C26" s="3" t="s">
        <v>37</v>
      </c>
      <c r="D26" s="17">
        <f>G26+45</f>
        <v>-5</v>
      </c>
      <c r="E26" s="17">
        <v>-2</v>
      </c>
      <c r="F26" s="17"/>
      <c r="G26" s="17">
        <v>-50</v>
      </c>
      <c r="H26" s="17">
        <v>-14</v>
      </c>
    </row>
    <row r="27" spans="4:8" ht="13.5">
      <c r="D27" s="17"/>
      <c r="E27" s="17"/>
      <c r="F27" s="17"/>
      <c r="G27" s="17"/>
      <c r="H27" s="17"/>
    </row>
    <row r="28" spans="2:8" ht="13.5">
      <c r="B28" s="2" t="s">
        <v>38</v>
      </c>
      <c r="C28" s="3" t="s">
        <v>4</v>
      </c>
      <c r="D28" s="17" t="s">
        <v>11</v>
      </c>
      <c r="E28" s="17">
        <v>0</v>
      </c>
      <c r="F28" s="17"/>
      <c r="G28" s="17">
        <v>0</v>
      </c>
      <c r="H28" s="17">
        <v>0</v>
      </c>
    </row>
    <row r="29" spans="4:8" ht="13.5">
      <c r="D29" s="45"/>
      <c r="E29" s="45"/>
      <c r="F29" s="17"/>
      <c r="G29" s="45"/>
      <c r="H29" s="45"/>
    </row>
    <row r="30" spans="1:8" ht="38.25" customHeight="1">
      <c r="A30" s="10"/>
      <c r="B30" s="10" t="s">
        <v>39</v>
      </c>
      <c r="C30" s="3" t="s">
        <v>125</v>
      </c>
      <c r="D30" s="17">
        <f>SUM(D22:D28)</f>
        <v>1625</v>
      </c>
      <c r="E30" s="17">
        <v>-505</v>
      </c>
      <c r="F30" s="17"/>
      <c r="G30" s="11">
        <f>SUM(G22:G28)</f>
        <v>2634</v>
      </c>
      <c r="H30" s="17">
        <f>SUM(H22:H28)</f>
        <v>138</v>
      </c>
    </row>
    <row r="31" spans="4:8" ht="13.5">
      <c r="D31" s="17"/>
      <c r="E31" s="17"/>
      <c r="F31" s="17"/>
      <c r="G31" s="17"/>
      <c r="H31" s="17"/>
    </row>
    <row r="32" spans="1:8" ht="27">
      <c r="A32" s="10"/>
      <c r="B32" s="10" t="s">
        <v>40</v>
      </c>
      <c r="C32" s="3" t="s">
        <v>141</v>
      </c>
      <c r="D32" s="17">
        <f>G32-1645</f>
        <v>2902</v>
      </c>
      <c r="E32" s="17">
        <v>-936</v>
      </c>
      <c r="F32" s="17"/>
      <c r="G32" s="17">
        <v>4547</v>
      </c>
      <c r="H32" s="17">
        <v>1199</v>
      </c>
    </row>
    <row r="33" spans="1:8" ht="13.5">
      <c r="A33" s="10"/>
      <c r="B33" s="10"/>
      <c r="D33" s="45"/>
      <c r="E33" s="45"/>
      <c r="F33" s="17"/>
      <c r="G33" s="45"/>
      <c r="H33" s="45"/>
    </row>
    <row r="34" spans="1:8" ht="39" customHeight="1">
      <c r="A34" s="10"/>
      <c r="B34" s="10" t="s">
        <v>41</v>
      </c>
      <c r="C34" s="3" t="s">
        <v>142</v>
      </c>
      <c r="D34" s="17">
        <f>SUM(D30:D32)</f>
        <v>4527</v>
      </c>
      <c r="E34" s="17">
        <v>-1441</v>
      </c>
      <c r="F34" s="17"/>
      <c r="G34" s="17">
        <f>SUM(G30:G32)</f>
        <v>7181</v>
      </c>
      <c r="H34" s="17">
        <f>SUM(H30:H32)</f>
        <v>1337</v>
      </c>
    </row>
    <row r="35" spans="1:8" ht="13.5">
      <c r="A35" s="10"/>
      <c r="B35" s="10"/>
      <c r="D35" s="17"/>
      <c r="E35" s="17"/>
      <c r="F35" s="17"/>
      <c r="G35" s="17"/>
      <c r="H35" s="17"/>
    </row>
    <row r="36" spans="1:8" ht="13.5">
      <c r="A36" s="10"/>
      <c r="B36" s="10" t="s">
        <v>42</v>
      </c>
      <c r="C36" s="3" t="s">
        <v>126</v>
      </c>
      <c r="D36" s="17">
        <f>G36+488</f>
        <v>-326</v>
      </c>
      <c r="E36" s="17">
        <v>182</v>
      </c>
      <c r="F36" s="17"/>
      <c r="G36" s="17">
        <v>-814</v>
      </c>
      <c r="H36" s="17">
        <v>-260</v>
      </c>
    </row>
    <row r="37" spans="1:8" ht="13.5">
      <c r="A37" s="10"/>
      <c r="B37" s="10"/>
      <c r="D37" s="45"/>
      <c r="E37" s="45"/>
      <c r="F37" s="17"/>
      <c r="G37" s="45"/>
      <c r="H37" s="45"/>
    </row>
    <row r="38" spans="1:8" ht="13.5">
      <c r="A38" s="10"/>
      <c r="B38" s="10" t="s">
        <v>43</v>
      </c>
      <c r="C38" s="3" t="s">
        <v>143</v>
      </c>
      <c r="D38" s="20"/>
      <c r="E38" s="17"/>
      <c r="F38" s="17"/>
      <c r="G38" s="20"/>
      <c r="H38" s="17"/>
    </row>
    <row r="39" spans="1:8" ht="13.5">
      <c r="A39" s="10"/>
      <c r="B39" s="10"/>
      <c r="C39" s="3" t="s">
        <v>127</v>
      </c>
      <c r="D39" s="20"/>
      <c r="E39" s="17"/>
      <c r="F39" s="17"/>
      <c r="G39" s="20"/>
      <c r="H39" s="17"/>
    </row>
    <row r="40" spans="1:8" ht="13.5">
      <c r="A40" s="10"/>
      <c r="B40" s="10"/>
      <c r="C40" s="3" t="s">
        <v>44</v>
      </c>
      <c r="D40" s="20"/>
      <c r="E40" s="17"/>
      <c r="F40" s="17"/>
      <c r="G40" s="20"/>
      <c r="H40" s="17"/>
    </row>
    <row r="41" spans="1:8" ht="13.5">
      <c r="A41" s="10"/>
      <c r="B41" s="10"/>
      <c r="C41" s="3" t="s">
        <v>45</v>
      </c>
      <c r="D41" s="17">
        <f>SUM(D34:D40)</f>
        <v>4201</v>
      </c>
      <c r="E41" s="17">
        <v>-1259</v>
      </c>
      <c r="F41" s="17"/>
      <c r="G41" s="17">
        <f>SUM(G34:G40)</f>
        <v>6367</v>
      </c>
      <c r="H41" s="17">
        <f>SUM(H34:H40)</f>
        <v>1077</v>
      </c>
    </row>
    <row r="42" spans="1:8" ht="27">
      <c r="A42" s="10"/>
      <c r="B42" s="10"/>
      <c r="C42" s="3" t="s">
        <v>144</v>
      </c>
      <c r="D42" s="20"/>
      <c r="E42" s="17">
        <v>0</v>
      </c>
      <c r="F42" s="17"/>
      <c r="G42" s="20"/>
      <c r="H42" s="17">
        <v>0</v>
      </c>
    </row>
    <row r="43" spans="1:8" ht="13.5">
      <c r="A43" s="10" t="s">
        <v>46</v>
      </c>
      <c r="B43" s="10"/>
      <c r="D43" s="20">
        <v>0</v>
      </c>
      <c r="E43" s="17"/>
      <c r="F43" s="17"/>
      <c r="G43" s="20">
        <v>0</v>
      </c>
      <c r="H43" s="17"/>
    </row>
    <row r="44" spans="1:8" ht="27">
      <c r="A44" s="10"/>
      <c r="B44" s="10" t="s">
        <v>47</v>
      </c>
      <c r="C44" s="3" t="s">
        <v>128</v>
      </c>
      <c r="D44" s="20">
        <v>0</v>
      </c>
      <c r="E44" s="17">
        <v>0</v>
      </c>
      <c r="F44" s="17"/>
      <c r="G44" s="20">
        <v>0</v>
      </c>
      <c r="H44" s="17">
        <v>0</v>
      </c>
    </row>
    <row r="45" spans="1:8" ht="14.25" customHeight="1">
      <c r="A45" s="10"/>
      <c r="B45" s="10"/>
      <c r="D45" s="45"/>
      <c r="E45" s="45"/>
      <c r="F45" s="17"/>
      <c r="G45" s="45"/>
      <c r="H45" s="45"/>
    </row>
    <row r="46" spans="1:8" ht="54">
      <c r="A46" s="10"/>
      <c r="B46" s="10" t="s">
        <v>48</v>
      </c>
      <c r="C46" s="3" t="s">
        <v>129</v>
      </c>
      <c r="D46" s="17">
        <f>SUM(D41:D43)</f>
        <v>4201</v>
      </c>
      <c r="E46" s="17">
        <v>-1259</v>
      </c>
      <c r="F46" s="17"/>
      <c r="G46" s="17">
        <f>SUM(G41:G43)</f>
        <v>6367</v>
      </c>
      <c r="H46" s="17">
        <f>SUM(H41:H43)</f>
        <v>1077</v>
      </c>
    </row>
    <row r="47" spans="1:8" ht="13.5">
      <c r="A47" s="10"/>
      <c r="B47" s="10"/>
      <c r="D47" s="17"/>
      <c r="E47" s="17"/>
      <c r="F47" s="17"/>
      <c r="G47" s="17"/>
      <c r="H47" s="17"/>
    </row>
    <row r="48" spans="1:8" ht="13.5">
      <c r="A48" s="10"/>
      <c r="B48" s="10" t="s">
        <v>54</v>
      </c>
      <c r="C48" s="3" t="s">
        <v>49</v>
      </c>
      <c r="D48" s="20">
        <v>0</v>
      </c>
      <c r="E48" s="17">
        <v>-4</v>
      </c>
      <c r="F48" s="17"/>
      <c r="G48" s="20">
        <v>0</v>
      </c>
      <c r="H48" s="17">
        <v>3704</v>
      </c>
    </row>
    <row r="49" spans="1:8" ht="13.5">
      <c r="A49" s="10"/>
      <c r="B49" s="10"/>
      <c r="D49" s="17"/>
      <c r="E49" s="17"/>
      <c r="F49" s="17"/>
      <c r="G49" s="17"/>
      <c r="H49" s="17"/>
    </row>
    <row r="50" spans="1:8" ht="27">
      <c r="A50" s="10"/>
      <c r="B50" s="10"/>
      <c r="C50" s="3" t="s">
        <v>145</v>
      </c>
      <c r="D50" s="20"/>
      <c r="E50" s="17"/>
      <c r="F50" s="17"/>
      <c r="G50" s="20"/>
      <c r="H50" s="17"/>
    </row>
    <row r="51" spans="1:8" ht="13.5">
      <c r="A51" s="10"/>
      <c r="B51" s="10"/>
      <c r="D51" s="20">
        <v>0</v>
      </c>
      <c r="E51" s="17">
        <v>0</v>
      </c>
      <c r="F51" s="17"/>
      <c r="G51" s="20">
        <v>0</v>
      </c>
      <c r="H51" s="17" t="s">
        <v>11</v>
      </c>
    </row>
    <row r="52" spans="1:8" ht="13.5">
      <c r="A52" s="10"/>
      <c r="B52" s="10"/>
      <c r="D52" s="17"/>
      <c r="E52" s="17"/>
      <c r="F52" s="17"/>
      <c r="G52" s="17"/>
      <c r="H52" s="17"/>
    </row>
    <row r="53" spans="1:8" ht="13.5">
      <c r="A53" s="10"/>
      <c r="B53" s="10"/>
      <c r="C53" s="3" t="s">
        <v>50</v>
      </c>
      <c r="D53" s="17"/>
      <c r="E53" s="17"/>
      <c r="F53" s="17"/>
      <c r="G53" s="17"/>
      <c r="H53" s="17"/>
    </row>
    <row r="54" spans="1:8" ht="13.5">
      <c r="A54" s="10"/>
      <c r="B54" s="10"/>
      <c r="C54" s="3" t="s">
        <v>51</v>
      </c>
      <c r="D54" s="17"/>
      <c r="E54" s="17"/>
      <c r="F54" s="17"/>
      <c r="G54" s="17"/>
      <c r="H54" s="17"/>
    </row>
    <row r="55" spans="1:8" ht="13.5">
      <c r="A55" s="10" t="s">
        <v>52</v>
      </c>
      <c r="B55" s="10"/>
      <c r="C55" s="3" t="s">
        <v>130</v>
      </c>
      <c r="D55" s="17"/>
      <c r="E55" s="17"/>
      <c r="F55" s="17"/>
      <c r="G55" s="17"/>
      <c r="H55" s="17"/>
    </row>
    <row r="56" spans="1:8" ht="13.5">
      <c r="A56" s="10"/>
      <c r="B56" s="10"/>
      <c r="C56" s="3" t="s">
        <v>53</v>
      </c>
      <c r="D56" s="17">
        <f>SUM(D48:D51)</f>
        <v>0</v>
      </c>
      <c r="E56" s="17">
        <v>-4</v>
      </c>
      <c r="F56" s="17"/>
      <c r="G56" s="17">
        <f>SUM(G48:G51)</f>
        <v>0</v>
      </c>
      <c r="H56" s="17">
        <f>SUM(H48:H51)</f>
        <v>3704</v>
      </c>
    </row>
    <row r="57" spans="1:8" ht="13.5">
      <c r="A57" s="10"/>
      <c r="B57" s="10"/>
      <c r="D57" s="17"/>
      <c r="E57" s="17"/>
      <c r="F57" s="17"/>
      <c r="G57" s="17"/>
      <c r="H57" s="17"/>
    </row>
    <row r="58" spans="1:8" ht="41.25" thickBot="1">
      <c r="A58" s="10"/>
      <c r="B58" s="10" t="s">
        <v>131</v>
      </c>
      <c r="C58" s="3" t="s">
        <v>132</v>
      </c>
      <c r="D58" s="19">
        <f>D46+D56</f>
        <v>4201</v>
      </c>
      <c r="E58" s="19">
        <v>-1263</v>
      </c>
      <c r="F58" s="17"/>
      <c r="G58" s="19">
        <f>G46+G56</f>
        <v>6367</v>
      </c>
      <c r="H58" s="19">
        <f>H46+H56</f>
        <v>4781</v>
      </c>
    </row>
    <row r="59" spans="1:8" ht="14.25" thickTop="1">
      <c r="A59" s="10"/>
      <c r="B59" s="10"/>
      <c r="D59" s="17"/>
      <c r="E59" s="17"/>
      <c r="F59" s="17"/>
      <c r="G59" s="17"/>
      <c r="H59" s="17"/>
    </row>
    <row r="60" spans="1:8" ht="67.5">
      <c r="A60" s="10">
        <v>3</v>
      </c>
      <c r="B60" s="10" t="s">
        <v>32</v>
      </c>
      <c r="C60" s="3" t="s">
        <v>146</v>
      </c>
      <c r="D60" s="22"/>
      <c r="E60" s="17"/>
      <c r="F60" s="17"/>
      <c r="G60" s="22"/>
      <c r="H60" s="22"/>
    </row>
    <row r="61" spans="1:8" ht="13.5">
      <c r="A61" s="10"/>
      <c r="B61" s="10"/>
      <c r="D61" s="17"/>
      <c r="E61" s="17"/>
      <c r="F61" s="17"/>
      <c r="G61" s="17"/>
      <c r="H61" s="17"/>
    </row>
    <row r="62" spans="1:8" ht="13.5">
      <c r="A62" s="10"/>
      <c r="B62" s="10"/>
      <c r="D62" s="17"/>
      <c r="E62" s="17"/>
      <c r="F62" s="17"/>
      <c r="G62" s="17"/>
      <c r="H62" s="17"/>
    </row>
    <row r="63" spans="1:8" ht="41.25" thickBot="1">
      <c r="A63" s="10"/>
      <c r="B63" s="10"/>
      <c r="C63" s="3" t="s">
        <v>147</v>
      </c>
      <c r="D63" s="50">
        <f>(D58/2006.385*100)</f>
        <v>209.38154940352925</v>
      </c>
      <c r="E63" s="50">
        <f>E58/2006.385*100</f>
        <v>-62.9490352051077</v>
      </c>
      <c r="F63" s="17">
        <f>F58/2006*100</f>
        <v>0</v>
      </c>
      <c r="G63" s="50">
        <f>G58/2006.385*100</f>
        <v>317.3369019405548</v>
      </c>
      <c r="H63" s="50">
        <f>H58/2006.385*100</f>
        <v>238.2892615325573</v>
      </c>
    </row>
    <row r="64" spans="1:8" ht="14.25" thickTop="1">
      <c r="A64" s="10"/>
      <c r="B64" s="10"/>
      <c r="D64" s="17"/>
      <c r="E64" s="17"/>
      <c r="F64" s="17"/>
      <c r="G64" s="17"/>
      <c r="H64" s="17"/>
    </row>
    <row r="65" spans="1:8" ht="13.5">
      <c r="A65" s="10"/>
      <c r="B65" s="10"/>
      <c r="C65" s="3" t="s">
        <v>55</v>
      </c>
      <c r="D65" s="17"/>
      <c r="E65" s="17"/>
      <c r="F65" s="17"/>
      <c r="G65" s="17"/>
      <c r="H65" s="17"/>
    </row>
    <row r="66" spans="1:8" ht="13.5">
      <c r="A66" s="10"/>
      <c r="B66" s="10"/>
      <c r="C66" s="3" t="s">
        <v>56</v>
      </c>
      <c r="D66" s="17"/>
      <c r="E66" s="17"/>
      <c r="F66" s="17"/>
      <c r="G66" s="17"/>
      <c r="H66" s="17"/>
    </row>
    <row r="67" spans="1:8" ht="14.25" thickBot="1">
      <c r="A67" s="10"/>
      <c r="B67" s="10"/>
      <c r="C67" s="3" t="s">
        <v>57</v>
      </c>
      <c r="D67" s="44" t="s">
        <v>33</v>
      </c>
      <c r="E67" s="44" t="s">
        <v>33</v>
      </c>
      <c r="F67" s="17"/>
      <c r="G67" s="44" t="s">
        <v>33</v>
      </c>
      <c r="H67" s="44" t="s">
        <v>33</v>
      </c>
    </row>
    <row r="68" spans="4:8" ht="14.25" thickTop="1">
      <c r="D68" s="17"/>
      <c r="E68" s="17"/>
      <c r="F68" s="17"/>
      <c r="G68" s="17"/>
      <c r="H68" s="17"/>
    </row>
    <row r="69" spans="4:8" ht="13.5">
      <c r="D69" s="17"/>
      <c r="E69" s="17"/>
      <c r="F69" s="17"/>
      <c r="G69" s="17"/>
      <c r="H69" s="17"/>
    </row>
    <row r="70" spans="4:8" ht="13.5">
      <c r="D70" s="17"/>
      <c r="E70" s="17"/>
      <c r="F70" s="17"/>
      <c r="G70" s="17"/>
      <c r="H70" s="17"/>
    </row>
    <row r="71" spans="4:8" ht="13.5">
      <c r="D71" s="17"/>
      <c r="E71" s="17"/>
      <c r="F71" s="17"/>
      <c r="G71" s="17"/>
      <c r="H71" s="17"/>
    </row>
    <row r="72" spans="4:8" ht="13.5">
      <c r="D72" s="17"/>
      <c r="E72" s="17"/>
      <c r="F72" s="17"/>
      <c r="G72" s="17"/>
      <c r="H72" s="17"/>
    </row>
    <row r="73" spans="4:8" ht="13.5">
      <c r="D73" s="17"/>
      <c r="E73" s="17"/>
      <c r="F73" s="17"/>
      <c r="G73" s="17"/>
      <c r="H73" s="17"/>
    </row>
    <row r="74" spans="4:8" ht="13.5">
      <c r="D74" s="17"/>
      <c r="E74" s="17"/>
      <c r="F74" s="17"/>
      <c r="G74" s="17"/>
      <c r="H74" s="17"/>
    </row>
    <row r="75" spans="4:8" ht="13.5">
      <c r="D75" s="17"/>
      <c r="E75" s="17"/>
      <c r="F75" s="17"/>
      <c r="G75" s="17"/>
      <c r="H75" s="17"/>
    </row>
    <row r="76" spans="4:8" ht="13.5">
      <c r="D76" s="17"/>
      <c r="E76" s="17"/>
      <c r="F76" s="17"/>
      <c r="G76" s="17"/>
      <c r="H76" s="17"/>
    </row>
    <row r="77" spans="4:8" ht="13.5">
      <c r="D77" s="17"/>
      <c r="E77" s="17"/>
      <c r="F77" s="17"/>
      <c r="G77" s="17"/>
      <c r="H77" s="17"/>
    </row>
    <row r="78" spans="4:8" ht="13.5">
      <c r="D78" s="17"/>
      <c r="E78" s="17"/>
      <c r="F78" s="17"/>
      <c r="G78" s="17"/>
      <c r="H78" s="17"/>
    </row>
    <row r="79" spans="4:8" ht="13.5">
      <c r="D79" s="17"/>
      <c r="E79" s="17"/>
      <c r="F79" s="17"/>
      <c r="G79" s="17"/>
      <c r="H79" s="17"/>
    </row>
    <row r="80" spans="4:8" ht="13.5">
      <c r="D80" s="17"/>
      <c r="E80" s="17"/>
      <c r="F80" s="17"/>
      <c r="G80" s="17"/>
      <c r="H80" s="17"/>
    </row>
    <row r="81" spans="4:8" ht="13.5">
      <c r="D81" s="17"/>
      <c r="E81" s="17"/>
      <c r="F81" s="17"/>
      <c r="G81" s="17"/>
      <c r="H81" s="17"/>
    </row>
    <row r="82" spans="4:8" ht="13.5">
      <c r="D82" s="17"/>
      <c r="E82" s="17"/>
      <c r="F82" s="17"/>
      <c r="G82" s="17"/>
      <c r="H82" s="17"/>
    </row>
    <row r="83" spans="4:8" ht="13.5">
      <c r="D83" s="17"/>
      <c r="E83" s="17"/>
      <c r="F83" s="17"/>
      <c r="G83" s="17"/>
      <c r="H83" s="17"/>
    </row>
    <row r="84" spans="4:8" ht="13.5">
      <c r="D84" s="17"/>
      <c r="E84" s="17"/>
      <c r="F84" s="17"/>
      <c r="G84" s="17"/>
      <c r="H84" s="17"/>
    </row>
    <row r="85" spans="4:8" ht="13.5">
      <c r="D85" s="17"/>
      <c r="E85" s="17"/>
      <c r="F85" s="17"/>
      <c r="G85" s="17"/>
      <c r="H85" s="17"/>
    </row>
  </sheetData>
  <mergeCells count="2">
    <mergeCell ref="D9:E9"/>
    <mergeCell ref="G9:H9"/>
  </mergeCells>
  <printOptions horizontalCentered="1"/>
  <pageMargins left="0.75" right="0.5" top="0.75" bottom="0.5" header="0.25" footer="0.25"/>
  <pageSetup horizontalDpi="300" verticalDpi="300" orientation="portrait" paperSize="9" scale="95" r:id="rId2"/>
  <headerFooter alignWithMargins="0">
    <oddHeader>&amp;RPage B - &amp;P</oddHeader>
  </headerFooter>
  <drawing r:id="rId1"/>
</worksheet>
</file>

<file path=xl/worksheets/sheet2.xml><?xml version="1.0" encoding="utf-8"?>
<worksheet xmlns="http://schemas.openxmlformats.org/spreadsheetml/2006/main" xmlns:r="http://schemas.openxmlformats.org/officeDocument/2006/relationships">
  <dimension ref="A1:G69"/>
  <sheetViews>
    <sheetView workbookViewId="0" topLeftCell="A22">
      <selection activeCell="C42" sqref="C42"/>
    </sheetView>
  </sheetViews>
  <sheetFormatPr defaultColWidth="9.140625" defaultRowHeight="12.75"/>
  <cols>
    <col min="1" max="1" width="3.00390625" style="2" customWidth="1"/>
    <col min="2" max="2" width="36.421875" style="5" customWidth="1"/>
    <col min="3" max="3" width="11.7109375" style="4" customWidth="1"/>
    <col min="4" max="4" width="4.140625" style="5" customWidth="1"/>
    <col min="5" max="5" width="13.57421875" style="16" customWidth="1"/>
    <col min="6" max="16384" width="6.7109375" style="5" customWidth="1"/>
  </cols>
  <sheetData>
    <row r="1" spans="1:5" s="6" customFormat="1" ht="15">
      <c r="A1" s="1" t="s">
        <v>19</v>
      </c>
      <c r="C1" s="8"/>
      <c r="E1" s="16"/>
    </row>
    <row r="2" spans="1:5" s="6" customFormat="1" ht="15">
      <c r="A2" s="1" t="s">
        <v>0</v>
      </c>
      <c r="C2" s="8"/>
      <c r="E2" s="16"/>
    </row>
    <row r="3" spans="1:5" s="6" customFormat="1" ht="15">
      <c r="A3" s="1"/>
      <c r="C3" s="46"/>
      <c r="D3" s="46"/>
      <c r="E3" s="43" t="s">
        <v>58</v>
      </c>
    </row>
    <row r="4" spans="1:5" s="6" customFormat="1" ht="15">
      <c r="A4" s="1"/>
      <c r="C4" s="46" t="s">
        <v>59</v>
      </c>
      <c r="D4" s="46"/>
      <c r="E4" s="43" t="s">
        <v>60</v>
      </c>
    </row>
    <row r="5" spans="3:5" ht="15">
      <c r="C5" s="46" t="s">
        <v>61</v>
      </c>
      <c r="D5" s="46"/>
      <c r="E5" s="43" t="s">
        <v>62</v>
      </c>
    </row>
    <row r="6" spans="3:5" ht="15">
      <c r="C6" s="46" t="s">
        <v>28</v>
      </c>
      <c r="D6" s="46"/>
      <c r="E6" s="43" t="s">
        <v>63</v>
      </c>
    </row>
    <row r="7" spans="3:5" ht="15">
      <c r="C7" s="47" t="s">
        <v>133</v>
      </c>
      <c r="D7" s="46"/>
      <c r="E7" s="48" t="s">
        <v>117</v>
      </c>
    </row>
    <row r="8" spans="3:5" ht="15">
      <c r="C8" s="46" t="s">
        <v>31</v>
      </c>
      <c r="D8" s="46"/>
      <c r="E8" s="43" t="s">
        <v>31</v>
      </c>
    </row>
    <row r="9" spans="3:5" ht="13.5">
      <c r="C9" s="9"/>
      <c r="D9" s="11"/>
      <c r="E9" s="17"/>
    </row>
    <row r="10" spans="1:5" ht="13.5">
      <c r="A10" s="2">
        <v>1</v>
      </c>
      <c r="B10" s="5" t="s">
        <v>134</v>
      </c>
      <c r="C10" s="9">
        <v>2211</v>
      </c>
      <c r="D10" s="11"/>
      <c r="E10" s="17">
        <v>2118</v>
      </c>
    </row>
    <row r="11" spans="1:5" ht="13.5">
      <c r="A11" s="2">
        <v>2</v>
      </c>
      <c r="B11" s="5" t="s">
        <v>64</v>
      </c>
      <c r="C11" s="9">
        <v>60118</v>
      </c>
      <c r="D11" s="11"/>
      <c r="E11" s="17">
        <v>56650</v>
      </c>
    </row>
    <row r="12" spans="1:5" ht="13.5">
      <c r="A12" s="2">
        <v>3</v>
      </c>
      <c r="B12" s="5" t="s">
        <v>135</v>
      </c>
      <c r="C12" s="9">
        <v>6754</v>
      </c>
      <c r="D12" s="11"/>
      <c r="E12" s="17">
        <v>6825</v>
      </c>
    </row>
    <row r="13" spans="1:5" ht="13.5">
      <c r="A13" s="2">
        <v>4</v>
      </c>
      <c r="B13" s="5" t="s">
        <v>65</v>
      </c>
      <c r="C13" s="9">
        <v>0</v>
      </c>
      <c r="D13" s="11"/>
      <c r="E13" s="17">
        <v>0</v>
      </c>
    </row>
    <row r="14" spans="3:5" ht="13.5">
      <c r="C14" s="9"/>
      <c r="D14" s="11"/>
      <c r="E14" s="17"/>
    </row>
    <row r="15" spans="1:5" ht="13.5">
      <c r="A15" s="2">
        <v>5</v>
      </c>
      <c r="B15" s="5" t="s">
        <v>66</v>
      </c>
      <c r="C15" s="9"/>
      <c r="D15" s="11"/>
      <c r="E15" s="17"/>
    </row>
    <row r="16" spans="2:5" ht="15">
      <c r="B16" s="12" t="s">
        <v>136</v>
      </c>
      <c r="C16" s="9">
        <v>4</v>
      </c>
      <c r="D16" s="11"/>
      <c r="E16" s="17">
        <v>33</v>
      </c>
    </row>
    <row r="17" spans="1:5" ht="15">
      <c r="A17" s="2" t="s">
        <v>52</v>
      </c>
      <c r="B17" s="12" t="s">
        <v>137</v>
      </c>
      <c r="C17" s="9">
        <v>1328</v>
      </c>
      <c r="D17" s="11"/>
      <c r="E17" s="17">
        <v>1314</v>
      </c>
    </row>
    <row r="18" spans="2:5" ht="15">
      <c r="B18" s="12" t="s">
        <v>67</v>
      </c>
      <c r="C18" s="9">
        <v>0</v>
      </c>
      <c r="D18" s="11"/>
      <c r="E18" s="17">
        <v>0</v>
      </c>
    </row>
    <row r="19" spans="2:5" ht="15">
      <c r="B19" s="12" t="s">
        <v>68</v>
      </c>
      <c r="C19" s="9">
        <v>31208</v>
      </c>
      <c r="D19" s="11"/>
      <c r="E19" s="17">
        <v>28797</v>
      </c>
    </row>
    <row r="20" spans="2:5" ht="15">
      <c r="B20" s="12"/>
      <c r="C20" s="9"/>
      <c r="D20" s="11"/>
      <c r="E20" s="17"/>
    </row>
    <row r="21" spans="2:5" ht="15">
      <c r="B21" s="12"/>
      <c r="C21" s="13">
        <f>SUM(C16:C20)</f>
        <v>32540</v>
      </c>
      <c r="D21" s="11"/>
      <c r="E21" s="18">
        <f>SUM(E16:E20)</f>
        <v>30144</v>
      </c>
    </row>
    <row r="22" spans="3:5" ht="13.5">
      <c r="C22" s="9"/>
      <c r="D22" s="11"/>
      <c r="E22" s="17"/>
    </row>
    <row r="23" spans="1:5" ht="13.5">
      <c r="A23" s="2">
        <v>6</v>
      </c>
      <c r="B23" s="5" t="s">
        <v>69</v>
      </c>
      <c r="C23" s="9"/>
      <c r="D23" s="11"/>
      <c r="E23" s="17"/>
    </row>
    <row r="24" spans="1:5" ht="15">
      <c r="A24" s="2" t="s">
        <v>46</v>
      </c>
      <c r="B24" s="12" t="s">
        <v>70</v>
      </c>
      <c r="C24" s="9">
        <v>0</v>
      </c>
      <c r="D24" s="11"/>
      <c r="E24" s="17">
        <v>0</v>
      </c>
    </row>
    <row r="25" spans="2:5" ht="15">
      <c r="B25" s="12" t="s">
        <v>138</v>
      </c>
      <c r="C25" s="9">
        <v>1536</v>
      </c>
      <c r="D25" s="11"/>
      <c r="E25" s="17">
        <v>1505</v>
      </c>
    </row>
    <row r="26" spans="2:5" ht="15">
      <c r="B26" s="12" t="s">
        <v>71</v>
      </c>
      <c r="C26" s="9">
        <v>0</v>
      </c>
      <c r="D26" s="11"/>
      <c r="E26" s="17">
        <v>0</v>
      </c>
    </row>
    <row r="27" spans="2:5" ht="15">
      <c r="B27" s="12" t="s">
        <v>72</v>
      </c>
      <c r="C27" s="9">
        <v>0</v>
      </c>
      <c r="D27" s="11"/>
      <c r="E27" s="17">
        <v>0</v>
      </c>
    </row>
    <row r="28" spans="2:5" ht="15">
      <c r="B28" s="12"/>
      <c r="C28" s="9"/>
      <c r="D28" s="11"/>
      <c r="E28" s="17"/>
    </row>
    <row r="29" spans="2:5" ht="15">
      <c r="B29" s="12"/>
      <c r="C29" s="13">
        <f>SUM(C24:C28)</f>
        <v>1536</v>
      </c>
      <c r="D29" s="11"/>
      <c r="E29" s="18">
        <f>SUM(E24:E28)</f>
        <v>1505</v>
      </c>
    </row>
    <row r="30" spans="3:5" ht="13.5">
      <c r="C30" s="9"/>
      <c r="D30" s="11"/>
      <c r="E30" s="17"/>
    </row>
    <row r="31" spans="1:5" ht="13.5">
      <c r="A31" s="2">
        <v>7</v>
      </c>
      <c r="B31" s="5" t="s">
        <v>73</v>
      </c>
      <c r="C31" s="9">
        <f>C21-C29</f>
        <v>31004</v>
      </c>
      <c r="D31" s="11"/>
      <c r="E31" s="17">
        <f>E21-E29</f>
        <v>28639</v>
      </c>
    </row>
    <row r="32" spans="3:5" ht="14.25" thickBot="1">
      <c r="C32" s="14">
        <f>C10+C11+C12+C13+C31</f>
        <v>100087</v>
      </c>
      <c r="D32" s="11"/>
      <c r="E32" s="19">
        <f>E10+E11+E12+E13+E31</f>
        <v>94232</v>
      </c>
    </row>
    <row r="33" spans="3:7" ht="14.25" thickTop="1">
      <c r="C33" s="9"/>
      <c r="D33" s="11"/>
      <c r="E33" s="17"/>
      <c r="G33" s="11"/>
    </row>
    <row r="34" spans="1:7" ht="13.5">
      <c r="A34" s="2">
        <v>8</v>
      </c>
      <c r="B34" s="5" t="s">
        <v>74</v>
      </c>
      <c r="C34" s="9"/>
      <c r="D34" s="11"/>
      <c r="E34" s="20"/>
      <c r="F34" s="11"/>
      <c r="G34" s="11"/>
    </row>
    <row r="35" spans="2:5" ht="13.5">
      <c r="B35" s="5" t="s">
        <v>75</v>
      </c>
      <c r="C35" s="9">
        <v>2006</v>
      </c>
      <c r="D35" s="11"/>
      <c r="E35" s="17">
        <v>2006</v>
      </c>
    </row>
    <row r="36" spans="2:5" ht="13.5">
      <c r="B36" s="5" t="s">
        <v>5</v>
      </c>
      <c r="C36" s="9"/>
      <c r="D36" s="11"/>
      <c r="E36" s="17"/>
    </row>
    <row r="37" spans="2:5" ht="15">
      <c r="B37" s="12" t="s">
        <v>76</v>
      </c>
      <c r="C37" s="9">
        <v>0</v>
      </c>
      <c r="D37" s="11"/>
      <c r="E37" s="17">
        <v>0</v>
      </c>
    </row>
    <row r="38" spans="2:5" ht="15">
      <c r="B38" s="12" t="s">
        <v>77</v>
      </c>
      <c r="C38" s="9">
        <v>0</v>
      </c>
      <c r="D38" s="11"/>
      <c r="E38" s="17">
        <v>0</v>
      </c>
    </row>
    <row r="39" spans="2:7" ht="15">
      <c r="B39" s="12" t="s">
        <v>113</v>
      </c>
      <c r="C39" s="9">
        <v>11101</v>
      </c>
      <c r="D39" s="11"/>
      <c r="E39" s="17">
        <v>11101</v>
      </c>
      <c r="G39" s="11"/>
    </row>
    <row r="40" spans="2:5" ht="15">
      <c r="B40" s="12" t="s">
        <v>78</v>
      </c>
      <c r="C40" s="9">
        <v>452</v>
      </c>
      <c r="D40" s="11"/>
      <c r="E40" s="17">
        <v>452</v>
      </c>
    </row>
    <row r="41" spans="2:5" ht="15">
      <c r="B41" s="12" t="s">
        <v>114</v>
      </c>
      <c r="C41" s="9">
        <v>50879</v>
      </c>
      <c r="D41" s="11"/>
      <c r="E41" s="17">
        <v>51298</v>
      </c>
    </row>
    <row r="42" spans="2:5" ht="15">
      <c r="B42" s="12" t="s">
        <v>79</v>
      </c>
      <c r="C42" s="9">
        <v>2672</v>
      </c>
      <c r="D42" s="11"/>
      <c r="E42" s="17">
        <v>2672</v>
      </c>
    </row>
    <row r="43" spans="2:5" ht="15">
      <c r="B43" s="12" t="s">
        <v>80</v>
      </c>
      <c r="C43" s="9">
        <v>4000</v>
      </c>
      <c r="D43" s="11"/>
      <c r="E43" s="17">
        <v>4000</v>
      </c>
    </row>
    <row r="44" spans="2:5" ht="15">
      <c r="B44" s="12" t="s">
        <v>81</v>
      </c>
      <c r="C44" s="9">
        <v>10000</v>
      </c>
      <c r="D44" s="11"/>
      <c r="E44" s="17">
        <v>10000</v>
      </c>
    </row>
    <row r="45" spans="2:6" ht="15">
      <c r="B45" s="12" t="s">
        <v>82</v>
      </c>
      <c r="C45" s="9">
        <v>16477</v>
      </c>
      <c r="D45" s="11"/>
      <c r="E45" s="17">
        <v>10283</v>
      </c>
      <c r="F45" s="11"/>
    </row>
    <row r="46" spans="3:5" ht="13.5">
      <c r="C46" s="9"/>
      <c r="D46" s="11"/>
      <c r="E46" s="17"/>
    </row>
    <row r="47" spans="1:5" ht="13.5">
      <c r="A47" s="2">
        <v>9</v>
      </c>
      <c r="B47" s="5" t="s">
        <v>83</v>
      </c>
      <c r="C47" s="9">
        <v>0</v>
      </c>
      <c r="D47" s="11"/>
      <c r="E47" s="17">
        <v>0</v>
      </c>
    </row>
    <row r="48" spans="1:5" ht="13.5">
      <c r="A48" s="2">
        <v>10</v>
      </c>
      <c r="B48" s="5" t="s">
        <v>84</v>
      </c>
      <c r="C48" s="9">
        <v>0</v>
      </c>
      <c r="D48" s="11"/>
      <c r="E48" s="17">
        <v>0</v>
      </c>
    </row>
    <row r="49" spans="1:5" ht="13.5">
      <c r="A49" s="2">
        <v>11</v>
      </c>
      <c r="B49" s="5" t="s">
        <v>85</v>
      </c>
      <c r="C49" s="9"/>
      <c r="D49" s="11"/>
      <c r="E49" s="17"/>
    </row>
    <row r="50" spans="2:5" ht="13.5">
      <c r="B50" s="5" t="s">
        <v>116</v>
      </c>
      <c r="C50" s="9">
        <v>2500</v>
      </c>
      <c r="D50" s="11"/>
      <c r="E50" s="17">
        <v>2420</v>
      </c>
    </row>
    <row r="51" spans="3:5" ht="14.25" thickBot="1">
      <c r="C51" s="19">
        <f>SUM(C35:C50)</f>
        <v>100087</v>
      </c>
      <c r="D51" s="11"/>
      <c r="E51" s="19">
        <f>SUM(E35:E50)</f>
        <v>94232</v>
      </c>
    </row>
    <row r="52" spans="3:5" ht="14.25" thickTop="1">
      <c r="C52" s="9"/>
      <c r="D52" s="11"/>
      <c r="E52" s="17"/>
    </row>
    <row r="53" spans="1:5" ht="14.25" thickBot="1">
      <c r="A53" s="2">
        <v>12</v>
      </c>
      <c r="B53" s="5" t="s">
        <v>139</v>
      </c>
      <c r="C53" s="49">
        <f>+(C51-C50)/2006.385</f>
        <v>48.63822247474936</v>
      </c>
      <c r="D53" s="11"/>
      <c r="E53" s="49">
        <f>+(E51-E50)/2006.385</f>
        <v>45.759911482591825</v>
      </c>
    </row>
    <row r="54" spans="3:5" ht="14.25" thickTop="1">
      <c r="C54" s="15"/>
      <c r="D54" s="11"/>
      <c r="E54" s="17"/>
    </row>
    <row r="55" spans="3:5" ht="13.5">
      <c r="C55" s="9"/>
      <c r="D55" s="11"/>
      <c r="E55" s="17"/>
    </row>
    <row r="56" spans="3:5" ht="13.5">
      <c r="C56" s="9"/>
      <c r="D56" s="11"/>
      <c r="E56" s="17"/>
    </row>
    <row r="57" spans="3:5" ht="13.5">
      <c r="C57" s="9"/>
      <c r="D57" s="11"/>
      <c r="E57" s="17"/>
    </row>
    <row r="58" spans="3:5" ht="13.5">
      <c r="C58" s="9"/>
      <c r="D58" s="11"/>
      <c r="E58" s="17"/>
    </row>
    <row r="59" spans="3:5" ht="13.5">
      <c r="C59" s="9"/>
      <c r="D59" s="11"/>
      <c r="E59" s="17"/>
    </row>
    <row r="60" spans="3:5" ht="13.5">
      <c r="C60" s="9"/>
      <c r="D60" s="11"/>
      <c r="E60" s="17"/>
    </row>
    <row r="61" spans="3:5" ht="13.5">
      <c r="C61" s="9"/>
      <c r="D61" s="11"/>
      <c r="E61" s="17"/>
    </row>
    <row r="62" spans="3:5" ht="13.5">
      <c r="C62" s="9"/>
      <c r="D62" s="11"/>
      <c r="E62" s="17"/>
    </row>
    <row r="63" spans="3:5" ht="13.5">
      <c r="C63" s="9"/>
      <c r="D63" s="11"/>
      <c r="E63" s="17"/>
    </row>
    <row r="64" spans="3:5" ht="13.5">
      <c r="C64" s="9"/>
      <c r="D64" s="11"/>
      <c r="E64" s="17"/>
    </row>
    <row r="65" spans="3:5" ht="13.5">
      <c r="C65" s="9"/>
      <c r="D65" s="11"/>
      <c r="E65" s="17"/>
    </row>
    <row r="66" spans="3:5" ht="13.5">
      <c r="C66" s="9"/>
      <c r="D66" s="11"/>
      <c r="E66" s="17"/>
    </row>
    <row r="67" spans="3:5" ht="13.5">
      <c r="C67" s="9"/>
      <c r="D67" s="11"/>
      <c r="E67" s="17"/>
    </row>
    <row r="68" spans="3:5" ht="13.5">
      <c r="C68" s="9"/>
      <c r="D68" s="11"/>
      <c r="E68" s="17"/>
    </row>
    <row r="69" spans="3:5" ht="13.5">
      <c r="C69" s="9"/>
      <c r="D69" s="11"/>
      <c r="E69" s="17"/>
    </row>
  </sheetData>
  <printOptions horizontalCentered="1"/>
  <pageMargins left="0.75" right="0.5" top="0.55" bottom="0.51" header="0.41" footer="0.35"/>
  <pageSetup horizontalDpi="300" verticalDpi="300" orientation="portrait" paperSize="9" r:id="rId1"/>
  <headerFooter alignWithMargins="0">
    <oddHeader>&amp;RPage B - &amp;P</oddHeader>
  </headerFooter>
</worksheet>
</file>

<file path=xl/worksheets/sheet3.xml><?xml version="1.0" encoding="utf-8"?>
<worksheet xmlns="http://schemas.openxmlformats.org/spreadsheetml/2006/main" xmlns:r="http://schemas.openxmlformats.org/officeDocument/2006/relationships">
  <dimension ref="A1:J178"/>
  <sheetViews>
    <sheetView zoomScaleSheetLayoutView="100" workbookViewId="0" topLeftCell="A144">
      <selection activeCell="A149" sqref="A149:IV149"/>
    </sheetView>
  </sheetViews>
  <sheetFormatPr defaultColWidth="9.140625" defaultRowHeight="12.75"/>
  <cols>
    <col min="1" max="1" width="4.140625" style="24" customWidth="1"/>
    <col min="2" max="4" width="6.7109375" style="24" customWidth="1"/>
    <col min="5" max="5" width="6.8515625" style="24" customWidth="1"/>
    <col min="6" max="6" width="4.7109375" style="24" customWidth="1"/>
    <col min="7" max="7" width="10.7109375" style="24" customWidth="1"/>
    <col min="8" max="8" width="16.8515625" style="24" customWidth="1"/>
    <col min="9" max="9" width="21.421875" style="24" customWidth="1"/>
    <col min="10" max="16384" width="6.7109375" style="24" customWidth="1"/>
  </cols>
  <sheetData>
    <row r="1" ht="16.5">
      <c r="A1" s="23" t="s">
        <v>19</v>
      </c>
    </row>
    <row r="2" ht="16.5">
      <c r="A2" s="25" t="s">
        <v>86</v>
      </c>
    </row>
    <row r="5" spans="1:2" ht="16.5">
      <c r="A5" s="42" t="s">
        <v>12</v>
      </c>
      <c r="B5" s="24" t="s">
        <v>87</v>
      </c>
    </row>
    <row r="11" spans="1:2" ht="16.5">
      <c r="A11" s="42" t="s">
        <v>13</v>
      </c>
      <c r="B11" s="24" t="s">
        <v>88</v>
      </c>
    </row>
    <row r="15" spans="1:2" ht="16.5">
      <c r="A15" s="42" t="s">
        <v>14</v>
      </c>
      <c r="B15" s="24" t="s">
        <v>89</v>
      </c>
    </row>
    <row r="17" ht="16.5">
      <c r="B17" s="24" t="s">
        <v>148</v>
      </c>
    </row>
    <row r="19" spans="1:2" ht="16.5">
      <c r="A19" s="42" t="s">
        <v>15</v>
      </c>
      <c r="B19" s="24" t="s">
        <v>3</v>
      </c>
    </row>
    <row r="20" spans="8:9" ht="16.5">
      <c r="H20" s="37" t="s">
        <v>26</v>
      </c>
      <c r="I20" s="37" t="s">
        <v>149</v>
      </c>
    </row>
    <row r="21" spans="8:9" ht="16.5">
      <c r="H21" s="37" t="s">
        <v>28</v>
      </c>
      <c r="I21" s="37" t="s">
        <v>150</v>
      </c>
    </row>
    <row r="22" spans="8:9" ht="16.5">
      <c r="H22" s="38" t="s">
        <v>31</v>
      </c>
      <c r="I22" s="38" t="s">
        <v>31</v>
      </c>
    </row>
    <row r="24" spans="2:9" ht="16.5">
      <c r="B24" s="24" t="s">
        <v>6</v>
      </c>
      <c r="H24" s="39">
        <v>124</v>
      </c>
      <c r="I24" s="39">
        <v>219</v>
      </c>
    </row>
    <row r="25" spans="2:9" ht="16.5">
      <c r="B25" s="24" t="s">
        <v>151</v>
      </c>
      <c r="H25" s="39">
        <v>0</v>
      </c>
      <c r="I25" s="39">
        <v>0</v>
      </c>
    </row>
    <row r="26" spans="2:9" ht="16.5">
      <c r="B26" s="24" t="s">
        <v>152</v>
      </c>
      <c r="H26" s="39">
        <v>202</v>
      </c>
      <c r="I26" s="39">
        <v>595</v>
      </c>
    </row>
    <row r="27" spans="2:9" ht="16.5">
      <c r="B27" s="24" t="s">
        <v>153</v>
      </c>
      <c r="H27" s="39">
        <v>0</v>
      </c>
      <c r="I27" s="39">
        <v>0</v>
      </c>
    </row>
    <row r="28" spans="8:9" ht="16.5">
      <c r="H28" s="39"/>
      <c r="I28" s="39"/>
    </row>
    <row r="29" spans="8:9" ht="17.25" thickBot="1">
      <c r="H29" s="40">
        <f>SUM(H24:H28)</f>
        <v>326</v>
      </c>
      <c r="I29" s="40">
        <f>SUM(I24:I27)</f>
        <v>814</v>
      </c>
    </row>
    <row r="30" spans="8:9" ht="17.25" thickTop="1">
      <c r="H30" s="41"/>
      <c r="I30" s="41"/>
    </row>
    <row r="31" spans="2:9" ht="16.5">
      <c r="B31" s="24" t="s">
        <v>185</v>
      </c>
      <c r="H31" s="41"/>
      <c r="I31" s="41"/>
    </row>
    <row r="32" spans="2:9" ht="16.5">
      <c r="B32" s="24" t="s">
        <v>190</v>
      </c>
      <c r="H32" s="39"/>
      <c r="I32" s="39"/>
    </row>
    <row r="33" spans="2:9" ht="16.5">
      <c r="B33" s="24" t="s">
        <v>191</v>
      </c>
      <c r="H33" s="39"/>
      <c r="I33" s="39"/>
    </row>
    <row r="34" spans="8:9" ht="16.5">
      <c r="H34" s="39"/>
      <c r="I34" s="39"/>
    </row>
    <row r="35" spans="1:2" ht="16.5">
      <c r="A35" s="42" t="s">
        <v>16</v>
      </c>
      <c r="B35" s="24" t="s">
        <v>90</v>
      </c>
    </row>
    <row r="40" spans="1:2" ht="16.5">
      <c r="A40" s="42" t="s">
        <v>17</v>
      </c>
      <c r="B40" s="24" t="s">
        <v>91</v>
      </c>
    </row>
    <row r="47" ht="16.5">
      <c r="B47" s="24" t="s">
        <v>186</v>
      </c>
    </row>
    <row r="48" spans="7:10" ht="16.5">
      <c r="G48" s="26"/>
      <c r="H48" s="26"/>
      <c r="I48" s="27" t="s">
        <v>2</v>
      </c>
      <c r="J48" s="26"/>
    </row>
    <row r="49" spans="7:10" ht="16.5">
      <c r="G49" s="26"/>
      <c r="H49" s="26"/>
      <c r="I49" s="26"/>
      <c r="J49" s="26"/>
    </row>
    <row r="50" spans="2:10" ht="16.5">
      <c r="B50" s="24" t="s">
        <v>92</v>
      </c>
      <c r="G50" s="26"/>
      <c r="H50" s="26"/>
      <c r="I50" s="29">
        <v>6754</v>
      </c>
      <c r="J50" s="26"/>
    </row>
    <row r="51" spans="2:10" ht="16.5">
      <c r="B51" s="24" t="s">
        <v>112</v>
      </c>
      <c r="G51" s="26"/>
      <c r="H51" s="26"/>
      <c r="I51" s="35">
        <v>0</v>
      </c>
      <c r="J51" s="26"/>
    </row>
    <row r="52" spans="7:10" ht="16.5">
      <c r="G52" s="26"/>
      <c r="H52" s="26"/>
      <c r="I52" s="26"/>
      <c r="J52" s="26"/>
    </row>
    <row r="53" spans="2:10" ht="17.25" thickBot="1">
      <c r="B53" s="24" t="s">
        <v>93</v>
      </c>
      <c r="G53" s="26"/>
      <c r="H53" s="26"/>
      <c r="I53" s="28">
        <f>SUM(I50:I50)</f>
        <v>6754</v>
      </c>
      <c r="J53" s="26"/>
    </row>
    <row r="54" spans="7:10" ht="17.25" thickTop="1">
      <c r="G54" s="26"/>
      <c r="H54" s="26"/>
      <c r="I54" s="26"/>
      <c r="J54" s="26"/>
    </row>
    <row r="55" spans="2:10" ht="17.25" thickBot="1">
      <c r="B55" s="24" t="s">
        <v>154</v>
      </c>
      <c r="G55" s="26"/>
      <c r="H55" s="26"/>
      <c r="I55" s="28">
        <f>'[1]consol'!I139/1000</f>
        <v>15677.712</v>
      </c>
      <c r="J55" s="26"/>
    </row>
    <row r="56" spans="7:10" ht="17.25" thickTop="1">
      <c r="G56" s="26"/>
      <c r="H56" s="26"/>
      <c r="I56" s="26"/>
      <c r="J56" s="26"/>
    </row>
    <row r="57" spans="1:10" ht="16.5">
      <c r="A57" s="42" t="s">
        <v>155</v>
      </c>
      <c r="B57" s="24" t="s">
        <v>94</v>
      </c>
      <c r="G57" s="26"/>
      <c r="H57" s="26"/>
      <c r="I57" s="26"/>
      <c r="J57" s="26"/>
    </row>
    <row r="58" spans="7:10" ht="16.5">
      <c r="G58" s="26"/>
      <c r="H58" s="26"/>
      <c r="I58" s="26"/>
      <c r="J58" s="26"/>
    </row>
    <row r="59" spans="2:10" ht="16.5">
      <c r="B59" s="24" t="s">
        <v>156</v>
      </c>
      <c r="G59" s="26"/>
      <c r="H59" s="26"/>
      <c r="I59" s="26"/>
      <c r="J59" s="26"/>
    </row>
    <row r="60" spans="2:10" ht="16.5">
      <c r="B60" s="24" t="s">
        <v>157</v>
      </c>
      <c r="G60" s="26"/>
      <c r="H60" s="26"/>
      <c r="I60" s="26"/>
      <c r="J60" s="26"/>
    </row>
    <row r="61" spans="7:10" ht="16.5">
      <c r="G61" s="26"/>
      <c r="H61" s="26"/>
      <c r="I61" s="26"/>
      <c r="J61" s="26"/>
    </row>
    <row r="62" spans="1:10" ht="16.5">
      <c r="A62" s="42" t="s">
        <v>158</v>
      </c>
      <c r="B62" s="24" t="s">
        <v>95</v>
      </c>
      <c r="G62" s="26"/>
      <c r="H62" s="26"/>
      <c r="I62" s="26"/>
      <c r="J62" s="26"/>
    </row>
    <row r="63" spans="7:10" ht="16.5">
      <c r="G63" s="26"/>
      <c r="H63" s="26"/>
      <c r="I63" s="26"/>
      <c r="J63" s="26"/>
    </row>
    <row r="64" spans="2:10" ht="16.5">
      <c r="B64" s="53" t="s">
        <v>192</v>
      </c>
      <c r="C64" s="53"/>
      <c r="G64" s="26"/>
      <c r="H64" s="26"/>
      <c r="I64" s="26"/>
      <c r="J64" s="26"/>
    </row>
    <row r="65" spans="2:10" ht="16.5">
      <c r="B65" s="53" t="s">
        <v>193</v>
      </c>
      <c r="C65" s="53"/>
      <c r="G65" s="26"/>
      <c r="H65" s="26"/>
      <c r="I65" s="26"/>
      <c r="J65" s="26"/>
    </row>
    <row r="66" spans="2:10" ht="16.5">
      <c r="B66" s="53" t="s">
        <v>194</v>
      </c>
      <c r="C66" s="53"/>
      <c r="G66" s="26"/>
      <c r="H66" s="26"/>
      <c r="I66" s="26"/>
      <c r="J66" s="26"/>
    </row>
    <row r="67" spans="2:10" ht="16.5">
      <c r="B67" s="53" t="s">
        <v>195</v>
      </c>
      <c r="C67" s="53"/>
      <c r="G67" s="26"/>
      <c r="H67" s="26"/>
      <c r="I67" s="26"/>
      <c r="J67" s="26"/>
    </row>
    <row r="68" spans="7:10" ht="16.5">
      <c r="G68" s="26"/>
      <c r="H68" s="26"/>
      <c r="I68" s="26"/>
      <c r="J68" s="26"/>
    </row>
    <row r="69" spans="1:10" ht="16.5">
      <c r="A69" s="42" t="s">
        <v>159</v>
      </c>
      <c r="B69" s="24" t="s">
        <v>97</v>
      </c>
      <c r="G69" s="26"/>
      <c r="H69" s="26"/>
      <c r="I69" s="26"/>
      <c r="J69" s="26"/>
    </row>
    <row r="70" spans="7:10" ht="16.5">
      <c r="G70" s="26"/>
      <c r="H70" s="26"/>
      <c r="I70" s="26"/>
      <c r="J70" s="26"/>
    </row>
    <row r="71" spans="7:10" ht="16.5">
      <c r="G71" s="26"/>
      <c r="H71" s="26"/>
      <c r="I71" s="26"/>
      <c r="J71" s="26"/>
    </row>
    <row r="72" spans="7:10" ht="16.5">
      <c r="G72" s="26"/>
      <c r="H72" s="26"/>
      <c r="I72" s="26"/>
      <c r="J72" s="26"/>
    </row>
    <row r="73" spans="7:10" ht="16.5">
      <c r="G73" s="26"/>
      <c r="H73" s="26"/>
      <c r="I73" s="26"/>
      <c r="J73" s="26"/>
    </row>
    <row r="74" spans="7:10" ht="16.5">
      <c r="G74" s="26"/>
      <c r="H74" s="26"/>
      <c r="I74" s="26"/>
      <c r="J74" s="26"/>
    </row>
    <row r="75" spans="1:10" ht="16.5">
      <c r="A75" s="42" t="s">
        <v>160</v>
      </c>
      <c r="B75" s="24" t="s">
        <v>98</v>
      </c>
      <c r="G75" s="26"/>
      <c r="H75" s="26"/>
      <c r="I75" s="26"/>
      <c r="J75" s="26"/>
    </row>
    <row r="76" spans="7:10" ht="16.5">
      <c r="G76" s="26"/>
      <c r="H76" s="26"/>
      <c r="I76" s="26"/>
      <c r="J76" s="26"/>
    </row>
    <row r="77" spans="2:10" ht="16.5">
      <c r="B77" s="24" t="s">
        <v>161</v>
      </c>
      <c r="G77" s="26"/>
      <c r="H77" s="26"/>
      <c r="I77" s="26"/>
      <c r="J77" s="26"/>
    </row>
    <row r="78" spans="7:10" ht="16.5">
      <c r="G78" s="26"/>
      <c r="H78" s="26"/>
      <c r="I78" s="26"/>
      <c r="J78" s="26"/>
    </row>
    <row r="79" spans="1:10" ht="16.5">
      <c r="A79" s="42" t="s">
        <v>162</v>
      </c>
      <c r="B79" s="24" t="s">
        <v>115</v>
      </c>
      <c r="G79" s="26"/>
      <c r="H79" s="26"/>
      <c r="I79" s="26"/>
      <c r="J79" s="26"/>
    </row>
    <row r="80" spans="7:10" ht="16.5">
      <c r="G80" s="26"/>
      <c r="H80" s="26"/>
      <c r="I80" s="26"/>
      <c r="J80" s="26"/>
    </row>
    <row r="81" spans="2:10" ht="16.5">
      <c r="B81" s="24" t="s">
        <v>163</v>
      </c>
      <c r="G81" s="26"/>
      <c r="H81" s="26"/>
      <c r="I81" s="26"/>
      <c r="J81" s="26"/>
    </row>
    <row r="82" spans="7:10" ht="16.5">
      <c r="G82" s="26"/>
      <c r="H82" s="26"/>
      <c r="I82" s="26"/>
      <c r="J82" s="26"/>
    </row>
    <row r="83" spans="1:10" ht="16.5">
      <c r="A83" s="42" t="s">
        <v>164</v>
      </c>
      <c r="B83" s="24" t="s">
        <v>99</v>
      </c>
      <c r="G83" s="26"/>
      <c r="H83" s="26"/>
      <c r="I83" s="26"/>
      <c r="J83" s="26"/>
    </row>
    <row r="84" spans="7:10" ht="16.5">
      <c r="G84" s="26"/>
      <c r="H84" s="26"/>
      <c r="I84" s="26"/>
      <c r="J84" s="26"/>
    </row>
    <row r="85" spans="2:10" ht="16.5">
      <c r="B85" s="24" t="s">
        <v>189</v>
      </c>
      <c r="G85" s="26"/>
      <c r="H85" s="26"/>
      <c r="I85" s="26"/>
      <c r="J85" s="26"/>
    </row>
    <row r="86" spans="2:10" ht="16.5">
      <c r="B86" s="24" t="s">
        <v>96</v>
      </c>
      <c r="G86" s="26"/>
      <c r="H86" s="26"/>
      <c r="I86" s="26"/>
      <c r="J86" s="26"/>
    </row>
    <row r="87" spans="7:10" ht="16.5">
      <c r="G87" s="26"/>
      <c r="H87" s="26"/>
      <c r="I87" s="26"/>
      <c r="J87" s="26"/>
    </row>
    <row r="88" spans="1:10" ht="16.5">
      <c r="A88" s="42" t="s">
        <v>165</v>
      </c>
      <c r="B88" s="24" t="s">
        <v>100</v>
      </c>
      <c r="G88" s="26"/>
      <c r="H88" s="26"/>
      <c r="I88" s="26"/>
      <c r="J88" s="26"/>
    </row>
    <row r="89" spans="7:10" ht="16.5">
      <c r="G89" s="26"/>
      <c r="H89" s="26"/>
      <c r="I89" s="26"/>
      <c r="J89" s="26"/>
    </row>
    <row r="90" spans="2:10" ht="16.5">
      <c r="B90" s="24" t="s">
        <v>166</v>
      </c>
      <c r="G90" s="26"/>
      <c r="H90" s="26"/>
      <c r="I90" s="26"/>
      <c r="J90" s="26"/>
    </row>
    <row r="91" spans="2:10" ht="16.5">
      <c r="B91" s="24" t="s">
        <v>167</v>
      </c>
      <c r="G91" s="26"/>
      <c r="H91" s="26"/>
      <c r="I91" s="26"/>
      <c r="J91" s="26"/>
    </row>
    <row r="92" spans="7:10" ht="16.5">
      <c r="G92" s="26"/>
      <c r="H92" s="26"/>
      <c r="I92" s="26"/>
      <c r="J92" s="26"/>
    </row>
    <row r="93" spans="1:10" ht="16.5">
      <c r="A93" s="42" t="s">
        <v>168</v>
      </c>
      <c r="B93" s="24" t="s">
        <v>101</v>
      </c>
      <c r="G93" s="26"/>
      <c r="H93" s="26"/>
      <c r="I93" s="26"/>
      <c r="J93" s="26"/>
    </row>
    <row r="94" spans="7:10" ht="16.5">
      <c r="G94" s="26"/>
      <c r="H94" s="26"/>
      <c r="I94" s="26"/>
      <c r="J94" s="26"/>
    </row>
    <row r="95" spans="2:10" ht="16.5">
      <c r="B95" s="24" t="s">
        <v>102</v>
      </c>
      <c r="F95" s="30"/>
      <c r="G95" s="26"/>
      <c r="H95" s="31"/>
      <c r="I95" s="26"/>
      <c r="J95" s="26"/>
    </row>
    <row r="96" spans="7:10" ht="16.5">
      <c r="G96" s="31"/>
      <c r="H96" s="26"/>
      <c r="I96" s="31" t="s">
        <v>1</v>
      </c>
      <c r="J96" s="26"/>
    </row>
    <row r="97" spans="7:10" ht="16.5">
      <c r="G97" s="31"/>
      <c r="H97" s="31" t="s">
        <v>103</v>
      </c>
      <c r="I97" s="31" t="s">
        <v>104</v>
      </c>
      <c r="J97" s="26"/>
    </row>
    <row r="98" spans="7:10" ht="16.5">
      <c r="G98" s="31" t="s">
        <v>18</v>
      </c>
      <c r="H98" s="31" t="s">
        <v>105</v>
      </c>
      <c r="I98" s="31" t="s">
        <v>106</v>
      </c>
      <c r="J98" s="26"/>
    </row>
    <row r="99" spans="7:10" ht="16.5">
      <c r="G99" s="31" t="s">
        <v>31</v>
      </c>
      <c r="H99" s="31" t="s">
        <v>31</v>
      </c>
      <c r="I99" s="31" t="s">
        <v>31</v>
      </c>
      <c r="J99" s="26"/>
    </row>
    <row r="100" spans="7:10" ht="16.5">
      <c r="G100" s="26"/>
      <c r="H100" s="26"/>
      <c r="I100" s="26"/>
      <c r="J100" s="26"/>
    </row>
    <row r="101" spans="2:10" ht="16.5">
      <c r="B101" s="24" t="s">
        <v>10</v>
      </c>
      <c r="G101" s="32">
        <f>+ROUND('[1]Seg'!B29/1000,0)</f>
        <v>3375</v>
      </c>
      <c r="H101" s="32">
        <f>+ROUND('[1]Seg'!C29/1000,0)</f>
        <v>5158</v>
      </c>
      <c r="I101" s="26">
        <f>+ROUND('[1]Seg'!D29/1000,0)</f>
        <v>70826</v>
      </c>
      <c r="J101" s="26"/>
    </row>
    <row r="102" spans="2:10" ht="16.5">
      <c r="B102" s="24" t="s">
        <v>107</v>
      </c>
      <c r="G102" s="32">
        <f>+ROUND('[1]Seg'!B32/1000,0)</f>
        <v>666</v>
      </c>
      <c r="H102" s="32">
        <f>+ROUND(('[1]Seg'!C30+'[1]Seg'!C31+'[1]Seg'!C32)/1000,0)</f>
        <v>2023</v>
      </c>
      <c r="I102" s="32">
        <f>+ROUND(('[1]Seg'!D31+'[1]Seg'!D32)/1000,0)</f>
        <v>30797</v>
      </c>
      <c r="J102" s="26"/>
    </row>
    <row r="103" spans="7:10" ht="17.25" thickBot="1">
      <c r="G103" s="33">
        <f>SUM(G101:G102)</f>
        <v>4041</v>
      </c>
      <c r="H103" s="33">
        <f>SUM(H101:H102)</f>
        <v>7181</v>
      </c>
      <c r="I103" s="33">
        <f>SUM(I101:I102)</f>
        <v>101623</v>
      </c>
      <c r="J103" s="26"/>
    </row>
    <row r="104" spans="2:10" ht="17.25" thickTop="1">
      <c r="B104" s="24" t="s">
        <v>108</v>
      </c>
      <c r="E104" s="34"/>
      <c r="G104" s="32"/>
      <c r="H104" s="32"/>
      <c r="I104" s="26"/>
      <c r="J104" s="26"/>
    </row>
    <row r="105" spans="5:10" ht="16.5">
      <c r="E105" s="34"/>
      <c r="G105" s="32"/>
      <c r="H105" s="32"/>
      <c r="I105" s="26"/>
      <c r="J105" s="26"/>
    </row>
    <row r="106" spans="2:10" ht="16.5">
      <c r="B106" s="24" t="s">
        <v>9</v>
      </c>
      <c r="G106" s="32">
        <f>+ROUND('[1]Seg'!B23/1000,0)</f>
        <v>3017</v>
      </c>
      <c r="H106" s="32">
        <f>+ROUND('[1]Seg'!C23/1000,0)</f>
        <v>404</v>
      </c>
      <c r="I106" s="32">
        <f>+ROUND('[1]Seg'!D23/1000,0)</f>
        <v>5269</v>
      </c>
      <c r="J106" s="26"/>
    </row>
    <row r="107" spans="2:10" ht="16.5">
      <c r="B107" s="24" t="s">
        <v>7</v>
      </c>
      <c r="G107" s="32">
        <f>+ROUND('[1]Seg'!B24/1000,0)</f>
        <v>1024</v>
      </c>
      <c r="H107" s="32">
        <f>+ROUND('[1]Seg'!C24/1000,0)</f>
        <v>2230</v>
      </c>
      <c r="I107" s="32">
        <f>+ROUND('[1]Seg'!D24/1000,0)</f>
        <v>36237</v>
      </c>
      <c r="J107" s="26"/>
    </row>
    <row r="108" spans="2:10" ht="16.5">
      <c r="B108" s="24" t="s">
        <v>109</v>
      </c>
      <c r="G108" s="32"/>
      <c r="H108" s="32">
        <f>+ROUND('[1]Seg'!C25/1000,0)</f>
        <v>4547</v>
      </c>
      <c r="I108" s="32">
        <f>ROUND('[1]Seg'!D25/1000,0)</f>
        <v>60118</v>
      </c>
      <c r="J108" s="26"/>
    </row>
    <row r="109" spans="7:10" ht="17.25" thickBot="1">
      <c r="G109" s="33">
        <f>SUM(G106:G108)</f>
        <v>4041</v>
      </c>
      <c r="H109" s="33">
        <f>SUM(H106:H108)</f>
        <v>7181</v>
      </c>
      <c r="I109" s="33">
        <f>SUM(I106:I108)</f>
        <v>101624</v>
      </c>
      <c r="J109" s="26"/>
    </row>
    <row r="110" spans="7:10" ht="17.25" thickTop="1">
      <c r="G110" s="36"/>
      <c r="H110" s="36"/>
      <c r="I110" s="36"/>
      <c r="J110" s="26"/>
    </row>
    <row r="111" spans="2:10" ht="16.5">
      <c r="B111" s="24" t="s">
        <v>118</v>
      </c>
      <c r="G111" s="36"/>
      <c r="H111" s="36"/>
      <c r="I111" s="36"/>
      <c r="J111" s="26"/>
    </row>
    <row r="112" spans="2:10" ht="16.5">
      <c r="B112" s="24" t="s">
        <v>119</v>
      </c>
      <c r="F112" s="26"/>
      <c r="G112" s="26"/>
      <c r="H112" s="26"/>
      <c r="I112" s="26"/>
      <c r="J112" s="26"/>
    </row>
    <row r="113" spans="6:10" ht="16.5">
      <c r="F113" s="26"/>
      <c r="G113" s="26"/>
      <c r="H113" s="26"/>
      <c r="I113" s="26"/>
      <c r="J113" s="26"/>
    </row>
    <row r="114" spans="1:10" ht="16.5">
      <c r="A114" s="42" t="s">
        <v>169</v>
      </c>
      <c r="B114" s="24" t="s">
        <v>187</v>
      </c>
      <c r="F114" s="26"/>
      <c r="G114" s="26"/>
      <c r="H114" s="26"/>
      <c r="I114" s="26"/>
      <c r="J114" s="26"/>
    </row>
    <row r="115" spans="2:10" ht="16.5">
      <c r="B115" s="24" t="s">
        <v>188</v>
      </c>
      <c r="F115" s="26"/>
      <c r="G115" s="26"/>
      <c r="H115" s="26"/>
      <c r="I115" s="26"/>
      <c r="J115" s="26"/>
    </row>
    <row r="116" spans="6:10" ht="16.5">
      <c r="F116" s="26"/>
      <c r="G116" s="26"/>
      <c r="H116" s="26"/>
      <c r="I116" s="26"/>
      <c r="J116" s="26"/>
    </row>
    <row r="117" spans="7:10" ht="16.5">
      <c r="G117" s="26"/>
      <c r="H117" s="26"/>
      <c r="I117" s="26"/>
      <c r="J117" s="26"/>
    </row>
    <row r="118" spans="7:10" ht="16.5">
      <c r="G118" s="26"/>
      <c r="H118" s="26"/>
      <c r="I118" s="26"/>
      <c r="J118" s="26"/>
    </row>
    <row r="119" spans="7:10" ht="16.5">
      <c r="G119" s="26"/>
      <c r="H119" s="26"/>
      <c r="I119" s="26"/>
      <c r="J119" s="26"/>
    </row>
    <row r="120" spans="7:10" ht="16.5">
      <c r="G120" s="26"/>
      <c r="H120" s="26"/>
      <c r="I120" s="26"/>
      <c r="J120" s="26"/>
    </row>
    <row r="121" spans="7:10" ht="16.5">
      <c r="G121" s="26"/>
      <c r="H121" s="26"/>
      <c r="I121" s="26"/>
      <c r="J121" s="26"/>
    </row>
    <row r="122" spans="1:10" ht="16.5">
      <c r="A122" s="42" t="s">
        <v>170</v>
      </c>
      <c r="B122" s="24" t="s">
        <v>110</v>
      </c>
      <c r="G122" s="26"/>
      <c r="H122" s="26"/>
      <c r="I122" s="26"/>
      <c r="J122" s="26"/>
    </row>
    <row r="123" spans="7:10" ht="16.5">
      <c r="G123" s="26"/>
      <c r="H123" s="26"/>
      <c r="I123" s="26"/>
      <c r="J123" s="26"/>
    </row>
    <row r="124" spans="7:10" ht="16.5">
      <c r="G124" s="26"/>
      <c r="H124" s="26"/>
      <c r="I124" s="26"/>
      <c r="J124" s="26"/>
    </row>
    <row r="125" spans="7:10" ht="16.5">
      <c r="G125" s="26"/>
      <c r="H125" s="26"/>
      <c r="I125" s="26"/>
      <c r="J125" s="26"/>
    </row>
    <row r="126" spans="7:10" ht="16.5">
      <c r="G126" s="26"/>
      <c r="H126" s="26"/>
      <c r="I126" s="26"/>
      <c r="J126" s="26"/>
    </row>
    <row r="127" spans="7:10" ht="16.5">
      <c r="G127" s="26"/>
      <c r="H127" s="26"/>
      <c r="I127" s="26"/>
      <c r="J127" s="26"/>
    </row>
    <row r="128" spans="1:10" ht="16.5">
      <c r="A128" s="42" t="s">
        <v>171</v>
      </c>
      <c r="B128" s="24" t="s">
        <v>172</v>
      </c>
      <c r="G128" s="26"/>
      <c r="H128" s="26"/>
      <c r="I128" s="26"/>
      <c r="J128" s="26"/>
    </row>
    <row r="129" spans="7:10" ht="16.5">
      <c r="G129" s="26"/>
      <c r="H129" s="26"/>
      <c r="I129" s="26"/>
      <c r="J129" s="26"/>
    </row>
    <row r="130" spans="2:10" ht="16.5">
      <c r="B130" s="24" t="s">
        <v>173</v>
      </c>
      <c r="G130" s="26"/>
      <c r="H130" s="26"/>
      <c r="I130" s="26"/>
      <c r="J130" s="26"/>
    </row>
    <row r="131" spans="2:10" ht="16.5">
      <c r="B131" s="24" t="s">
        <v>174</v>
      </c>
      <c r="G131" s="26"/>
      <c r="H131" s="26"/>
      <c r="I131" s="26"/>
      <c r="J131" s="26"/>
    </row>
    <row r="132" spans="2:10" ht="16.5">
      <c r="B132" s="24" t="s">
        <v>175</v>
      </c>
      <c r="G132" s="26"/>
      <c r="H132" s="26"/>
      <c r="I132" s="26"/>
      <c r="J132" s="26"/>
    </row>
    <row r="133" spans="7:10" ht="16.5">
      <c r="G133" s="26"/>
      <c r="H133" s="26"/>
      <c r="I133" s="26"/>
      <c r="J133" s="26"/>
    </row>
    <row r="134" spans="1:10" ht="16.5">
      <c r="A134" s="42" t="s">
        <v>176</v>
      </c>
      <c r="B134" s="24" t="s">
        <v>177</v>
      </c>
      <c r="G134" s="26"/>
      <c r="H134" s="26"/>
      <c r="I134" s="26"/>
      <c r="J134" s="26"/>
    </row>
    <row r="135" spans="7:10" ht="16.5">
      <c r="G135" s="26"/>
      <c r="H135" s="26"/>
      <c r="I135" s="26"/>
      <c r="J135" s="26"/>
    </row>
    <row r="136" spans="2:10" ht="16.5">
      <c r="B136" s="24" t="s">
        <v>183</v>
      </c>
      <c r="G136" s="26"/>
      <c r="H136" s="26"/>
      <c r="I136" s="26"/>
      <c r="J136" s="26"/>
    </row>
    <row r="137" spans="2:10" ht="16.5">
      <c r="B137" s="24" t="s">
        <v>178</v>
      </c>
      <c r="G137" s="26"/>
      <c r="H137" s="26"/>
      <c r="I137" s="26"/>
      <c r="J137" s="26"/>
    </row>
    <row r="138" spans="2:10" ht="16.5">
      <c r="B138" s="24" t="s">
        <v>179</v>
      </c>
      <c r="G138" s="26"/>
      <c r="H138" s="26"/>
      <c r="I138" s="26"/>
      <c r="J138" s="26"/>
    </row>
    <row r="139" spans="7:10" ht="16.5">
      <c r="G139" s="26"/>
      <c r="H139" s="26"/>
      <c r="I139" s="26"/>
      <c r="J139" s="26"/>
    </row>
    <row r="140" spans="1:10" ht="16.5">
      <c r="A140" s="42" t="s">
        <v>180</v>
      </c>
      <c r="B140" s="24" t="s">
        <v>111</v>
      </c>
      <c r="G140" s="26"/>
      <c r="H140" s="26"/>
      <c r="I140" s="26"/>
      <c r="J140" s="26"/>
    </row>
    <row r="141" spans="7:10" ht="16.5">
      <c r="G141" s="26"/>
      <c r="H141" s="26"/>
      <c r="I141" s="26"/>
      <c r="J141" s="26"/>
    </row>
    <row r="142" spans="7:10" ht="16.5">
      <c r="G142" s="26"/>
      <c r="H142" s="26"/>
      <c r="I142" s="26"/>
      <c r="J142" s="26"/>
    </row>
    <row r="143" spans="7:10" ht="16.5">
      <c r="G143" s="26"/>
      <c r="H143" s="26"/>
      <c r="I143" s="26"/>
      <c r="J143" s="26"/>
    </row>
    <row r="144" spans="7:10" ht="16.5">
      <c r="G144" s="26"/>
      <c r="H144" s="26"/>
      <c r="I144" s="26"/>
      <c r="J144" s="26"/>
    </row>
    <row r="145" spans="7:10" ht="16.5">
      <c r="G145" s="26"/>
      <c r="H145" s="26"/>
      <c r="I145" s="26"/>
      <c r="J145" s="26"/>
    </row>
    <row r="146" spans="7:10" ht="16.5">
      <c r="G146" s="26"/>
      <c r="H146" s="26"/>
      <c r="I146" s="26"/>
      <c r="J146" s="26"/>
    </row>
    <row r="147" spans="7:10" ht="16.5">
      <c r="G147" s="26"/>
      <c r="H147" s="26"/>
      <c r="I147" s="26"/>
      <c r="J147" s="26"/>
    </row>
    <row r="148" spans="7:10" ht="16.5">
      <c r="G148" s="26"/>
      <c r="H148" s="26"/>
      <c r="I148" s="26"/>
      <c r="J148" s="26"/>
    </row>
    <row r="149" spans="1:10" ht="16.5">
      <c r="A149" s="42" t="s">
        <v>182</v>
      </c>
      <c r="B149" s="24" t="s">
        <v>120</v>
      </c>
      <c r="G149" s="26"/>
      <c r="H149" s="26"/>
      <c r="I149" s="26"/>
      <c r="J149" s="26"/>
    </row>
    <row r="150" spans="7:10" ht="16.5">
      <c r="G150" s="26"/>
      <c r="H150" s="26"/>
      <c r="I150" s="26"/>
      <c r="J150" s="26"/>
    </row>
    <row r="151" spans="2:10" ht="16.5">
      <c r="B151" s="24" t="s">
        <v>184</v>
      </c>
      <c r="G151" s="26"/>
      <c r="H151" s="26"/>
      <c r="I151" s="26"/>
      <c r="J151" s="26"/>
    </row>
    <row r="152" spans="7:10" ht="16.5">
      <c r="G152" s="26"/>
      <c r="H152" s="26"/>
      <c r="I152" s="26"/>
      <c r="J152" s="26"/>
    </row>
    <row r="153" spans="1:10" ht="16.5">
      <c r="A153" s="42" t="s">
        <v>181</v>
      </c>
      <c r="B153" s="24" t="s">
        <v>8</v>
      </c>
      <c r="G153" s="26"/>
      <c r="H153" s="26"/>
      <c r="I153" s="26"/>
      <c r="J153" s="26"/>
    </row>
    <row r="154" spans="7:10" ht="16.5">
      <c r="G154" s="26"/>
      <c r="H154" s="26"/>
      <c r="I154" s="26"/>
      <c r="J154" s="26"/>
    </row>
    <row r="155" spans="7:10" ht="16.5">
      <c r="G155" s="26"/>
      <c r="H155" s="26"/>
      <c r="I155" s="26"/>
      <c r="J155" s="26"/>
    </row>
    <row r="156" spans="7:10" ht="16.5">
      <c r="G156" s="26"/>
      <c r="H156" s="26"/>
      <c r="I156" s="26"/>
      <c r="J156" s="26"/>
    </row>
    <row r="157" spans="7:10" ht="21" customHeight="1">
      <c r="G157" s="26"/>
      <c r="H157" s="26"/>
      <c r="I157" s="26"/>
      <c r="J157" s="26"/>
    </row>
    <row r="158" spans="7:10" ht="16.5">
      <c r="G158" s="26"/>
      <c r="H158" s="26"/>
      <c r="I158" s="26"/>
      <c r="J158" s="26"/>
    </row>
    <row r="159" spans="7:10" ht="16.5">
      <c r="G159" s="26"/>
      <c r="H159" s="26"/>
      <c r="I159" s="26"/>
      <c r="J159" s="26"/>
    </row>
    <row r="160" spans="7:10" ht="16.5">
      <c r="G160" s="26"/>
      <c r="H160" s="26"/>
      <c r="I160" s="26"/>
      <c r="J160" s="26"/>
    </row>
    <row r="161" spans="7:10" ht="16.5">
      <c r="G161" s="26"/>
      <c r="H161" s="26"/>
      <c r="I161" s="26"/>
      <c r="J161" s="26"/>
    </row>
    <row r="162" spans="7:10" ht="16.5">
      <c r="G162" s="26"/>
      <c r="H162" s="26"/>
      <c r="I162" s="26"/>
      <c r="J162" s="26"/>
    </row>
    <row r="163" spans="2:10" ht="16.5">
      <c r="B163" s="24" t="s">
        <v>52</v>
      </c>
      <c r="G163" s="26"/>
      <c r="H163" s="26"/>
      <c r="I163" s="26"/>
      <c r="J163" s="26"/>
    </row>
    <row r="164" spans="7:10" ht="16.5">
      <c r="G164" s="26"/>
      <c r="H164" s="26"/>
      <c r="I164" s="26"/>
      <c r="J164" s="26"/>
    </row>
    <row r="165" spans="7:10" ht="16.5">
      <c r="G165" s="26"/>
      <c r="H165" s="26"/>
      <c r="I165" s="26"/>
      <c r="J165" s="26"/>
    </row>
    <row r="166" spans="7:10" ht="16.5">
      <c r="G166" s="26"/>
      <c r="H166" s="26"/>
      <c r="I166" s="26"/>
      <c r="J166" s="26"/>
    </row>
    <row r="167" spans="7:10" ht="16.5">
      <c r="G167" s="26"/>
      <c r="H167" s="26"/>
      <c r="I167" s="26"/>
      <c r="J167" s="26"/>
    </row>
    <row r="168" spans="7:10" ht="16.5">
      <c r="G168" s="26"/>
      <c r="H168" s="26"/>
      <c r="I168" s="26"/>
      <c r="J168" s="26"/>
    </row>
    <row r="169" spans="7:10" ht="16.5">
      <c r="G169" s="26"/>
      <c r="H169" s="26"/>
      <c r="I169" s="26"/>
      <c r="J169" s="26"/>
    </row>
    <row r="170" spans="7:10" ht="16.5">
      <c r="G170" s="26"/>
      <c r="H170" s="26"/>
      <c r="I170" s="26"/>
      <c r="J170" s="26"/>
    </row>
    <row r="171" spans="7:10" ht="16.5">
      <c r="G171" s="26"/>
      <c r="H171" s="26"/>
      <c r="I171" s="26"/>
      <c r="J171" s="26"/>
    </row>
    <row r="172" spans="7:10" ht="16.5">
      <c r="G172" s="26"/>
      <c r="H172" s="26"/>
      <c r="I172" s="26"/>
      <c r="J172" s="26"/>
    </row>
    <row r="173" spans="7:10" ht="16.5">
      <c r="G173" s="26"/>
      <c r="H173" s="26"/>
      <c r="I173" s="26"/>
      <c r="J173" s="26"/>
    </row>
    <row r="174" spans="7:10" ht="16.5">
      <c r="G174" s="26"/>
      <c r="H174" s="26"/>
      <c r="I174" s="26"/>
      <c r="J174" s="26"/>
    </row>
    <row r="175" spans="7:10" ht="16.5">
      <c r="G175" s="26"/>
      <c r="H175" s="26"/>
      <c r="I175" s="26"/>
      <c r="J175" s="26"/>
    </row>
    <row r="176" spans="7:10" ht="16.5">
      <c r="G176" s="26"/>
      <c r="H176" s="26"/>
      <c r="I176" s="26"/>
      <c r="J176" s="26"/>
    </row>
    <row r="177" spans="7:10" ht="16.5">
      <c r="G177" s="26"/>
      <c r="H177" s="26"/>
      <c r="I177" s="26"/>
      <c r="J177" s="26"/>
    </row>
    <row r="178" spans="7:10" ht="16.5">
      <c r="G178" s="26"/>
      <c r="H178" s="26"/>
      <c r="I178" s="26"/>
      <c r="J178" s="26"/>
    </row>
  </sheetData>
  <printOptions horizontalCentered="1"/>
  <pageMargins left="0.69" right="0.5" top="0.75" bottom="0.72" header="0.5" footer="0.5"/>
  <pageSetup horizontalDpi="300" verticalDpi="300" orientation="portrait" paperSize="9" scale="97" r:id="rId2"/>
  <headerFooter alignWithMargins="0">
    <oddHeader>&amp;RPage B - &amp;P</oddHeader>
  </headerFooter>
  <rowBreaks count="3" manualBreakCount="3">
    <brk id="39" max="8" man="1"/>
    <brk id="82" max="8" man="1"/>
    <brk id="127"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HP </cp:lastModifiedBy>
  <cp:lastPrinted>2002-08-17T06:43:11Z</cp:lastPrinted>
  <dcterms:created xsi:type="dcterms:W3CDTF">1998-09-17T05:25:10Z</dcterms:created>
  <dcterms:modified xsi:type="dcterms:W3CDTF">2002-08-28T10:15:28Z</dcterms:modified>
  <cp:category/>
  <cp:version/>
  <cp:contentType/>
  <cp:contentStatus/>
</cp:coreProperties>
</file>